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data4\users2\klee4\My Documents\1. STA\10. Temporarily Assigned\14. QNA manual\9. Excel\"/>
    </mc:Choice>
  </mc:AlternateContent>
  <xr:revisionPtr revIDLastSave="0" documentId="8_{C9939A57-E464-4D9E-87D0-7AFD6CE183AB}" xr6:coauthVersionLast="31" xr6:coauthVersionMax="31" xr10:uidLastSave="{00000000-0000-0000-0000-000000000000}"/>
  <bookViews>
    <workbookView xWindow="480" yWindow="660" windowWidth="18675" windowHeight="10710" firstSheet="9" activeTab="12" xr2:uid="{00000000-000D-0000-FFFF-FFFF00000000}"/>
  </bookViews>
  <sheets>
    <sheet name="Example 8.1" sheetId="14" r:id="rId1"/>
    <sheet name="Example 8.2" sheetId="3" r:id="rId2"/>
    <sheet name="Example 8.3" sheetId="12" r:id="rId3"/>
    <sheet name="Example 8.4" sheetId="18" r:id="rId4"/>
    <sheet name="Example 8.5" sheetId="11" r:id="rId5"/>
    <sheet name="Example 8.6" sheetId="5" r:id="rId6"/>
    <sheet name="Example 8.7" sheetId="6" r:id="rId7"/>
    <sheet name="Example 8.8" sheetId="19" r:id="rId8"/>
    <sheet name="Example 8.9" sheetId="8" r:id="rId9"/>
    <sheet name="Figure 8.1" sheetId="16" r:id="rId10"/>
    <sheet name="Figure 8.2" sheetId="20" r:id="rId11"/>
    <sheet name="Example A8.1" sheetId="10" r:id="rId12"/>
    <sheet name="Figure A8.1" sheetId="21" r:id="rId13"/>
  </sheets>
  <definedNames>
    <definedName name="_xlnm.Print_Area" localSheetId="0">'Example 8.1'!$A$1:$E$14</definedName>
    <definedName name="_xlnm.Print_Area" localSheetId="1">'Example 8.2'!$A$1:$Q$20</definedName>
    <definedName name="_xlnm.Print_Area" localSheetId="2">'Example 8.3'!$A$1:$Q$8</definedName>
    <definedName name="_xlnm.Print_Area" localSheetId="3">'Example 8.4'!$A$1:$Q$13</definedName>
    <definedName name="_xlnm.Print_Area" localSheetId="4">'Example 8.5'!$A$1:$E$14</definedName>
    <definedName name="_xlnm.Print_Area" localSheetId="7">'Example 8.8'!$A$1:$C$16</definedName>
  </definedNames>
  <calcPr calcId="179017"/>
</workbook>
</file>

<file path=xl/calcChain.xml><?xml version="1.0" encoding="utf-8"?>
<calcChain xmlns="http://schemas.openxmlformats.org/spreadsheetml/2006/main">
  <c r="D5" i="18" l="1"/>
  <c r="M6" i="18"/>
  <c r="L6" i="18"/>
  <c r="D21" i="6" l="1"/>
  <c r="D20" i="6"/>
  <c r="D19" i="6"/>
  <c r="D18" i="6"/>
  <c r="D17" i="6"/>
  <c r="D16" i="6"/>
  <c r="D15" i="6"/>
  <c r="D14" i="6"/>
  <c r="D13" i="6"/>
  <c r="D12" i="6"/>
  <c r="D11" i="6"/>
  <c r="D10" i="6"/>
  <c r="G21" i="6"/>
  <c r="G19" i="6"/>
  <c r="G17" i="6"/>
  <c r="G15" i="6"/>
  <c r="G13" i="6"/>
  <c r="G11" i="6"/>
  <c r="G21" i="5"/>
  <c r="G20" i="5"/>
  <c r="G20" i="6" s="1"/>
  <c r="G19" i="5"/>
  <c r="G18" i="5"/>
  <c r="G18" i="6" s="1"/>
  <c r="F21" i="5"/>
  <c r="F21" i="6" s="1"/>
  <c r="H21" i="6" s="1"/>
  <c r="F20" i="5"/>
  <c r="H20" i="5" s="1"/>
  <c r="F19" i="5"/>
  <c r="F19" i="6" s="1"/>
  <c r="H19" i="6" s="1"/>
  <c r="F18" i="5"/>
  <c r="H18" i="5" s="1"/>
  <c r="G17" i="5"/>
  <c r="G16" i="5"/>
  <c r="G16" i="6" s="1"/>
  <c r="G15" i="5"/>
  <c r="G14" i="5"/>
  <c r="G14" i="6" s="1"/>
  <c r="F17" i="5"/>
  <c r="F17" i="6" s="1"/>
  <c r="H17" i="6" s="1"/>
  <c r="F16" i="5"/>
  <c r="F16" i="6" s="1"/>
  <c r="H16" i="6" s="1"/>
  <c r="F15" i="5"/>
  <c r="F15" i="6" s="1"/>
  <c r="H15" i="6" s="1"/>
  <c r="F14" i="5"/>
  <c r="H14" i="5" s="1"/>
  <c r="G13" i="5"/>
  <c r="G12" i="5"/>
  <c r="G12" i="6" s="1"/>
  <c r="G11" i="5"/>
  <c r="G10" i="5"/>
  <c r="G10" i="6" s="1"/>
  <c r="F13" i="5"/>
  <c r="F13" i="6" s="1"/>
  <c r="H13" i="6" s="1"/>
  <c r="F12" i="5"/>
  <c r="H12" i="5" s="1"/>
  <c r="F11" i="5"/>
  <c r="F11" i="6" s="1"/>
  <c r="H11" i="6" s="1"/>
  <c r="F10" i="5"/>
  <c r="H10" i="5" s="1"/>
  <c r="D21" i="5"/>
  <c r="D20" i="5"/>
  <c r="D19" i="5"/>
  <c r="D18" i="5"/>
  <c r="D17" i="5"/>
  <c r="D16" i="5"/>
  <c r="D15" i="5"/>
  <c r="D14" i="5"/>
  <c r="D13" i="5"/>
  <c r="D12" i="5"/>
  <c r="D11" i="5"/>
  <c r="D10" i="5"/>
  <c r="D8" i="12"/>
  <c r="D7" i="12"/>
  <c r="D6" i="12"/>
  <c r="D5" i="12"/>
  <c r="D25" i="3"/>
  <c r="D24" i="3"/>
  <c r="D23" i="3"/>
  <c r="D22" i="3"/>
  <c r="D19" i="3"/>
  <c r="D18" i="3"/>
  <c r="D17" i="3"/>
  <c r="D16" i="3"/>
  <c r="D13" i="3"/>
  <c r="D12" i="3"/>
  <c r="D11" i="3"/>
  <c r="D10" i="3"/>
  <c r="D7" i="3"/>
  <c r="D6" i="3"/>
  <c r="D5" i="3"/>
  <c r="H16" i="5" l="1"/>
  <c r="H13" i="5"/>
  <c r="H17" i="5"/>
  <c r="H21" i="5"/>
  <c r="F10" i="6"/>
  <c r="H10" i="6" s="1"/>
  <c r="F12" i="6"/>
  <c r="H12" i="6" s="1"/>
  <c r="F14" i="6"/>
  <c r="H14" i="6" s="1"/>
  <c r="F18" i="6"/>
  <c r="H18" i="6" s="1"/>
  <c r="F20" i="6"/>
  <c r="H20" i="6" s="1"/>
  <c r="H11" i="5"/>
  <c r="H15" i="5"/>
  <c r="H19" i="5"/>
  <c r="H16" i="14"/>
  <c r="D16" i="14"/>
  <c r="H5" i="19" l="1"/>
  <c r="A6" i="19"/>
  <c r="A7" i="19" s="1"/>
  <c r="A8" i="19" s="1"/>
  <c r="C13" i="11" l="1"/>
  <c r="D13" i="11" s="1"/>
  <c r="E13" i="11" s="1"/>
  <c r="C10" i="11"/>
  <c r="C12" i="11"/>
  <c r="D12" i="11" s="1"/>
  <c r="E10" i="11"/>
  <c r="D10" i="11"/>
  <c r="E9" i="11"/>
  <c r="E11" i="11" s="1"/>
  <c r="D9" i="11"/>
  <c r="D11" i="11" s="1"/>
  <c r="C9" i="11"/>
  <c r="C11" i="11" s="1"/>
  <c r="C14" i="11" l="1"/>
  <c r="D14" i="11"/>
  <c r="E12" i="11"/>
  <c r="E14" i="11" s="1"/>
  <c r="I12" i="18" l="1"/>
  <c r="I10" i="18"/>
  <c r="I13" i="18"/>
  <c r="I7" i="18"/>
  <c r="I14" i="18"/>
  <c r="I17" i="18"/>
  <c r="I6" i="18"/>
  <c r="I15" i="18"/>
  <c r="I8" i="18"/>
  <c r="I16" i="18"/>
  <c r="L16" i="18" s="1"/>
  <c r="I9" i="18"/>
  <c r="I11" i="18"/>
  <c r="J11" i="18"/>
  <c r="J6" i="18"/>
  <c r="J16" i="18"/>
  <c r="J17" i="18"/>
  <c r="J7" i="18"/>
  <c r="J14" i="18"/>
  <c r="J9" i="18"/>
  <c r="J13" i="18"/>
  <c r="J15" i="18"/>
  <c r="J12" i="18"/>
  <c r="J10" i="18"/>
  <c r="J8" i="18"/>
  <c r="M9" i="18" l="1"/>
  <c r="L14" i="18"/>
  <c r="M12" i="18"/>
  <c r="M11" i="18"/>
  <c r="L11" i="18"/>
  <c r="L10" i="18"/>
  <c r="M15" i="18"/>
  <c r="L9" i="18"/>
  <c r="L7" i="18"/>
  <c r="L12" i="18"/>
  <c r="M10" i="18"/>
  <c r="M13" i="18"/>
  <c r="M7" i="18"/>
  <c r="M16" i="18"/>
  <c r="L15" i="18"/>
  <c r="M8" i="18"/>
  <c r="M14" i="18"/>
  <c r="M17" i="18"/>
  <c r="L8" i="18"/>
  <c r="L17" i="18"/>
  <c r="L13" i="18"/>
  <c r="J23" i="3"/>
  <c r="J24" i="3"/>
  <c r="I19" i="3"/>
  <c r="I12" i="3"/>
  <c r="B21" i="8"/>
  <c r="I16" i="3"/>
  <c r="I25" i="3"/>
  <c r="B19" i="8"/>
  <c r="B18" i="8"/>
  <c r="B14" i="8"/>
  <c r="B12" i="8"/>
  <c r="B17" i="8"/>
  <c r="B10" i="8"/>
  <c r="B11" i="8"/>
  <c r="B15" i="8"/>
  <c r="I18" i="3"/>
  <c r="I11" i="3"/>
  <c r="B20" i="8"/>
  <c r="I17" i="3"/>
  <c r="I10" i="3"/>
  <c r="I22" i="3"/>
  <c r="I24" i="3"/>
  <c r="B16" i="8"/>
  <c r="I23" i="3"/>
  <c r="B13" i="8"/>
  <c r="I13" i="3"/>
  <c r="J16" i="3"/>
  <c r="C19" i="8"/>
  <c r="C20" i="8"/>
  <c r="C11" i="8"/>
  <c r="J11" i="3"/>
  <c r="C21" i="8"/>
  <c r="J10" i="3"/>
  <c r="C10" i="8"/>
  <c r="J22" i="3"/>
  <c r="J12" i="3"/>
  <c r="J25" i="3"/>
  <c r="C18" i="8"/>
  <c r="C12" i="8"/>
  <c r="J19" i="3"/>
  <c r="C14" i="8"/>
  <c r="C17" i="8"/>
  <c r="J13" i="3"/>
  <c r="J17" i="3"/>
  <c r="C15" i="8"/>
  <c r="C16" i="8"/>
  <c r="C13" i="8"/>
  <c r="J18" i="3"/>
  <c r="O14" i="18" l="1"/>
  <c r="P10" i="18"/>
  <c r="P14" i="18"/>
  <c r="Q14" i="18" s="1"/>
  <c r="B17" i="19" s="1"/>
  <c r="P11" i="18"/>
  <c r="O11" i="18"/>
  <c r="P16" i="18"/>
  <c r="O16" i="18"/>
  <c r="O9" i="18"/>
  <c r="P9" i="18"/>
  <c r="O17" i="18"/>
  <c r="P6" i="18"/>
  <c r="O8" i="18"/>
  <c r="P8" i="18"/>
  <c r="O15" i="18"/>
  <c r="P15" i="18"/>
  <c r="P12" i="18"/>
  <c r="O12" i="18"/>
  <c r="O13" i="18"/>
  <c r="P13" i="18"/>
  <c r="P7" i="18"/>
  <c r="P17" i="18"/>
  <c r="O7" i="18"/>
  <c r="O10" i="18"/>
  <c r="Q10" i="18" s="1"/>
  <c r="B13" i="19" s="1"/>
  <c r="C8" i="5"/>
  <c r="C8" i="8" s="1"/>
  <c r="D15" i="8"/>
  <c r="B6" i="5"/>
  <c r="B6" i="8" s="1"/>
  <c r="M13" i="3"/>
  <c r="K23" i="3"/>
  <c r="B25" i="5"/>
  <c r="M23" i="3"/>
  <c r="K24" i="3"/>
  <c r="I20" i="3"/>
  <c r="I26" i="3"/>
  <c r="B24" i="5"/>
  <c r="B20" i="3"/>
  <c r="B26" i="5"/>
  <c r="D10" i="8"/>
  <c r="B26" i="3"/>
  <c r="K13" i="3"/>
  <c r="I14" i="3"/>
  <c r="B14" i="3"/>
  <c r="K11" i="3"/>
  <c r="K25" i="3"/>
  <c r="D20" i="8"/>
  <c r="D21" i="8"/>
  <c r="K10" i="3"/>
  <c r="D18" i="8"/>
  <c r="K12" i="3"/>
  <c r="K19" i="3"/>
  <c r="D11" i="8"/>
  <c r="K22" i="3"/>
  <c r="J26" i="3"/>
  <c r="C26" i="5"/>
  <c r="D19" i="8"/>
  <c r="D12" i="8"/>
  <c r="C26" i="3"/>
  <c r="J14" i="3"/>
  <c r="C24" i="5"/>
  <c r="N18" i="3"/>
  <c r="K17" i="3"/>
  <c r="D17" i="8"/>
  <c r="C20" i="3"/>
  <c r="D14" i="8"/>
  <c r="D16" i="8"/>
  <c r="D13" i="8"/>
  <c r="C25" i="5"/>
  <c r="C14" i="3"/>
  <c r="K18" i="3"/>
  <c r="J20" i="3"/>
  <c r="K16" i="3"/>
  <c r="B8" i="6" l="1"/>
  <c r="D8" i="3"/>
  <c r="O6" i="18"/>
  <c r="M16" i="3"/>
  <c r="Q11" i="18"/>
  <c r="B14" i="19" s="1"/>
  <c r="Q16" i="18"/>
  <c r="B19" i="19" s="1"/>
  <c r="Q17" i="18"/>
  <c r="B20" i="19" s="1"/>
  <c r="C8" i="6"/>
  <c r="Q13" i="18"/>
  <c r="B16" i="19" s="1"/>
  <c r="Q9" i="18"/>
  <c r="B12" i="19" s="1"/>
  <c r="Q6" i="18"/>
  <c r="B9" i="19" s="1"/>
  <c r="C9" i="19" s="1"/>
  <c r="M19" i="3"/>
  <c r="M17" i="3"/>
  <c r="F24" i="5"/>
  <c r="J14" i="5"/>
  <c r="J17" i="5"/>
  <c r="J16" i="5"/>
  <c r="Q7" i="18"/>
  <c r="B10" i="19" s="1"/>
  <c r="Q15" i="18"/>
  <c r="B18" i="19" s="1"/>
  <c r="Q12" i="18"/>
  <c r="B15" i="19" s="1"/>
  <c r="Q8" i="18"/>
  <c r="B11" i="19" s="1"/>
  <c r="F26" i="6"/>
  <c r="M18" i="3"/>
  <c r="P18" i="3" s="1"/>
  <c r="Q18" i="3" s="1"/>
  <c r="B6" i="6"/>
  <c r="J15" i="5"/>
  <c r="G25" i="6"/>
  <c r="B5" i="6"/>
  <c r="J13" i="6" s="1"/>
  <c r="N13" i="6" s="1"/>
  <c r="R13" i="6" s="1"/>
  <c r="F24" i="6"/>
  <c r="M10" i="3"/>
  <c r="B5" i="5"/>
  <c r="M12" i="3"/>
  <c r="I7" i="3"/>
  <c r="M11" i="3"/>
  <c r="F26" i="5"/>
  <c r="B8" i="5"/>
  <c r="B8" i="8" s="1"/>
  <c r="I6" i="12"/>
  <c r="M24" i="3"/>
  <c r="B7" i="5"/>
  <c r="B7" i="8" s="1"/>
  <c r="I6" i="3"/>
  <c r="M6" i="3" s="1"/>
  <c r="J19" i="6"/>
  <c r="F25" i="6"/>
  <c r="B7" i="6"/>
  <c r="F25" i="5"/>
  <c r="M22" i="3"/>
  <c r="M25" i="3"/>
  <c r="I8" i="12"/>
  <c r="I8" i="3"/>
  <c r="M8" i="3" s="1"/>
  <c r="I7" i="12"/>
  <c r="J8" i="12"/>
  <c r="J8" i="3"/>
  <c r="N8" i="3" s="1"/>
  <c r="G24" i="6"/>
  <c r="K14" i="3"/>
  <c r="G24" i="5"/>
  <c r="N25" i="3"/>
  <c r="K26" i="3"/>
  <c r="G25" i="5"/>
  <c r="N16" i="3"/>
  <c r="G26" i="5"/>
  <c r="D26" i="3"/>
  <c r="N22" i="3"/>
  <c r="D26" i="5"/>
  <c r="N23" i="3"/>
  <c r="P23" i="3" s="1"/>
  <c r="Q23" i="3" s="1"/>
  <c r="N19" i="3"/>
  <c r="C7" i="5"/>
  <c r="K19" i="5" s="1"/>
  <c r="N24" i="3"/>
  <c r="C7" i="6"/>
  <c r="D14" i="3"/>
  <c r="J6" i="3"/>
  <c r="C6" i="5"/>
  <c r="C6" i="8" s="1"/>
  <c r="G26" i="6"/>
  <c r="N17" i="3"/>
  <c r="J6" i="12"/>
  <c r="C6" i="6"/>
  <c r="D6" i="5"/>
  <c r="J7" i="12"/>
  <c r="J7" i="3"/>
  <c r="N7" i="3" s="1"/>
  <c r="D25" i="5"/>
  <c r="D5" i="6"/>
  <c r="D20" i="3"/>
  <c r="D24" i="5"/>
  <c r="K21" i="6"/>
  <c r="K20" i="3"/>
  <c r="C5" i="6"/>
  <c r="K13" i="6" s="1"/>
  <c r="O13" i="6" s="1"/>
  <c r="S13" i="6" s="1"/>
  <c r="N12" i="3"/>
  <c r="N10" i="3"/>
  <c r="N13" i="3"/>
  <c r="P13" i="3" s="1"/>
  <c r="Q13" i="3" s="1"/>
  <c r="N11" i="3"/>
  <c r="C5" i="5"/>
  <c r="L8" i="12" l="1"/>
  <c r="F8" i="5"/>
  <c r="M6" i="12"/>
  <c r="G6" i="5"/>
  <c r="G6" i="6" s="1"/>
  <c r="L7" i="12"/>
  <c r="F7" i="5"/>
  <c r="P25" i="3"/>
  <c r="Q25" i="3" s="1"/>
  <c r="P24" i="3"/>
  <c r="Q24" i="3" s="1"/>
  <c r="P11" i="3"/>
  <c r="Q11" i="3" s="1"/>
  <c r="P10" i="3"/>
  <c r="Q10" i="3" s="1"/>
  <c r="P17" i="3"/>
  <c r="Q17" i="3" s="1"/>
  <c r="M8" i="12"/>
  <c r="G8" i="5"/>
  <c r="G8" i="6" s="1"/>
  <c r="M7" i="12"/>
  <c r="G7" i="5"/>
  <c r="G7" i="6" s="1"/>
  <c r="P8" i="3"/>
  <c r="Q8" i="3" s="1"/>
  <c r="P22" i="3"/>
  <c r="Q22" i="3" s="1"/>
  <c r="L6" i="12"/>
  <c r="F6" i="5"/>
  <c r="P19" i="3"/>
  <c r="Q19" i="3" s="1"/>
  <c r="P16" i="3"/>
  <c r="Q16" i="3" s="1"/>
  <c r="P12" i="3"/>
  <c r="Q12" i="3" s="1"/>
  <c r="J25" i="5"/>
  <c r="C10" i="19"/>
  <c r="C11" i="19" s="1"/>
  <c r="C12" i="19" s="1"/>
  <c r="C13" i="19" s="1"/>
  <c r="C14" i="19" s="1"/>
  <c r="C15" i="19" s="1"/>
  <c r="C16" i="19" s="1"/>
  <c r="C17" i="19" s="1"/>
  <c r="C18" i="19" s="1"/>
  <c r="C19" i="19" s="1"/>
  <c r="C20" i="19" s="1"/>
  <c r="M20" i="3"/>
  <c r="J11" i="6"/>
  <c r="N11" i="6" s="1"/>
  <c r="R11" i="6" s="1"/>
  <c r="J11" i="5"/>
  <c r="N11" i="5" s="1"/>
  <c r="R11" i="5" s="1"/>
  <c r="F11" i="8" s="1"/>
  <c r="R5" i="5"/>
  <c r="F5" i="8" s="1"/>
  <c r="K13" i="5"/>
  <c r="O13" i="5" s="1"/>
  <c r="S13" i="5" s="1"/>
  <c r="G13" i="8" s="1"/>
  <c r="S5" i="5"/>
  <c r="G5" i="8" s="1"/>
  <c r="H26" i="6"/>
  <c r="J10" i="6"/>
  <c r="N10" i="6" s="1"/>
  <c r="R10" i="6" s="1"/>
  <c r="J12" i="6"/>
  <c r="N12" i="6" s="1"/>
  <c r="R12" i="6" s="1"/>
  <c r="J13" i="5"/>
  <c r="N13" i="5" s="1"/>
  <c r="R13" i="5" s="1"/>
  <c r="F13" i="8" s="1"/>
  <c r="J10" i="5"/>
  <c r="N10" i="5" s="1"/>
  <c r="R10" i="5" s="1"/>
  <c r="J6" i="5"/>
  <c r="N6" i="5" s="1"/>
  <c r="R6" i="5" s="1"/>
  <c r="F6" i="8" s="1"/>
  <c r="J6" i="8" s="1"/>
  <c r="J12" i="5"/>
  <c r="N12" i="5" s="1"/>
  <c r="R12" i="5" s="1"/>
  <c r="F12" i="8" s="1"/>
  <c r="B5" i="8"/>
  <c r="M14" i="3"/>
  <c r="M7" i="3"/>
  <c r="P7" i="3" s="1"/>
  <c r="Q7" i="3" s="1"/>
  <c r="J21" i="6"/>
  <c r="J14" i="6"/>
  <c r="N14" i="6" s="1"/>
  <c r="J19" i="5"/>
  <c r="J20" i="5"/>
  <c r="J18" i="5"/>
  <c r="J8" i="5"/>
  <c r="K6" i="3"/>
  <c r="J18" i="6"/>
  <c r="J21" i="5"/>
  <c r="J20" i="6"/>
  <c r="M26" i="3"/>
  <c r="L17" i="5"/>
  <c r="K8" i="5"/>
  <c r="K7" i="5"/>
  <c r="H24" i="5"/>
  <c r="H25" i="6"/>
  <c r="C26" i="6"/>
  <c r="K8" i="3"/>
  <c r="H26" i="5"/>
  <c r="K21" i="5"/>
  <c r="C7" i="8"/>
  <c r="P20" i="3"/>
  <c r="K20" i="5"/>
  <c r="L13" i="6"/>
  <c r="P13" i="6" s="1"/>
  <c r="T13" i="6" s="1"/>
  <c r="K18" i="5"/>
  <c r="H24" i="6"/>
  <c r="N6" i="3"/>
  <c r="P6" i="3" s="1"/>
  <c r="Q6" i="3" s="1"/>
  <c r="D8" i="5"/>
  <c r="D8" i="8" s="1"/>
  <c r="N26" i="3"/>
  <c r="D8" i="6"/>
  <c r="C5" i="8"/>
  <c r="K15" i="6"/>
  <c r="O15" i="6" s="1"/>
  <c r="S15" i="6" s="1"/>
  <c r="K19" i="6"/>
  <c r="K14" i="5"/>
  <c r="L15" i="5"/>
  <c r="K15" i="5"/>
  <c r="K17" i="5"/>
  <c r="K16" i="5"/>
  <c r="L14" i="5"/>
  <c r="N20" i="3"/>
  <c r="H25" i="5"/>
  <c r="K10" i="5"/>
  <c r="O10" i="5" s="1"/>
  <c r="S10" i="5" s="1"/>
  <c r="G10" i="8" s="1"/>
  <c r="L16" i="5"/>
  <c r="D6" i="8"/>
  <c r="D6" i="6"/>
  <c r="K11" i="5"/>
  <c r="O11" i="5" s="1"/>
  <c r="S11" i="5" s="1"/>
  <c r="G11" i="8" s="1"/>
  <c r="K12" i="5"/>
  <c r="O12" i="5" s="1"/>
  <c r="S12" i="5" s="1"/>
  <c r="G12" i="8" s="1"/>
  <c r="K7" i="3"/>
  <c r="K11" i="6"/>
  <c r="O11" i="6" s="1"/>
  <c r="S11" i="6" s="1"/>
  <c r="L10" i="6"/>
  <c r="P10" i="6" s="1"/>
  <c r="T10" i="6" s="1"/>
  <c r="K18" i="6"/>
  <c r="L12" i="6"/>
  <c r="P12" i="6" s="1"/>
  <c r="T12" i="6" s="1"/>
  <c r="E11" i="10" s="1"/>
  <c r="L11" i="6"/>
  <c r="P11" i="6" s="1"/>
  <c r="T11" i="6" s="1"/>
  <c r="N5" i="16" s="1"/>
  <c r="D7" i="6"/>
  <c r="D7" i="5"/>
  <c r="L18" i="5" s="1"/>
  <c r="D5" i="5"/>
  <c r="P14" i="3"/>
  <c r="N14" i="3"/>
  <c r="K10" i="6"/>
  <c r="O10" i="6" s="1"/>
  <c r="S10" i="6" s="1"/>
  <c r="C25" i="6"/>
  <c r="K20" i="6"/>
  <c r="K12" i="6"/>
  <c r="O12" i="6" s="1"/>
  <c r="S12" i="6" s="1"/>
  <c r="K6" i="5" l="1"/>
  <c r="O6" i="5" s="1"/>
  <c r="S6" i="5" s="1"/>
  <c r="G6" i="8" s="1"/>
  <c r="K6" i="8" s="1"/>
  <c r="F6" i="6"/>
  <c r="H6" i="6" s="1"/>
  <c r="H6" i="5"/>
  <c r="P6" i="12"/>
  <c r="O6" i="12"/>
  <c r="F7" i="6"/>
  <c r="H7" i="6" s="1"/>
  <c r="H7" i="5"/>
  <c r="L7" i="5" s="1"/>
  <c r="J7" i="5"/>
  <c r="F8" i="6"/>
  <c r="H8" i="6" s="1"/>
  <c r="H8" i="5"/>
  <c r="P7" i="12"/>
  <c r="O7" i="12"/>
  <c r="Q7" i="12" s="1"/>
  <c r="P8" i="12"/>
  <c r="O8" i="12"/>
  <c r="C6" i="19"/>
  <c r="L17" i="6"/>
  <c r="C7" i="19"/>
  <c r="L16" i="6"/>
  <c r="P16" i="6" s="1"/>
  <c r="T16" i="6" s="1"/>
  <c r="L19" i="6"/>
  <c r="L10" i="5"/>
  <c r="P10" i="5" s="1"/>
  <c r="T5" i="5"/>
  <c r="U5" i="5" s="1"/>
  <c r="C8" i="19"/>
  <c r="B26" i="6"/>
  <c r="L6" i="5"/>
  <c r="P6" i="5" s="1"/>
  <c r="T6" i="5" s="1"/>
  <c r="J5" i="8"/>
  <c r="J24" i="6"/>
  <c r="N24" i="6"/>
  <c r="N7" i="5"/>
  <c r="N8" i="5" s="1"/>
  <c r="R8" i="5" s="1"/>
  <c r="F8" i="8" s="1"/>
  <c r="J8" i="8" s="1"/>
  <c r="N17" i="5"/>
  <c r="R17" i="5" s="1"/>
  <c r="F17" i="8" s="1"/>
  <c r="J24" i="5"/>
  <c r="B25" i="6"/>
  <c r="N14" i="5"/>
  <c r="N24" i="5"/>
  <c r="N15" i="5"/>
  <c r="R15" i="5" s="1"/>
  <c r="F15" i="8" s="1"/>
  <c r="N16" i="5"/>
  <c r="R16" i="5" s="1"/>
  <c r="F16" i="8" s="1"/>
  <c r="J26" i="6"/>
  <c r="L15" i="6"/>
  <c r="P15" i="6" s="1"/>
  <c r="T15" i="6" s="1"/>
  <c r="J15" i="6"/>
  <c r="N15" i="6" s="1"/>
  <c r="R15" i="6" s="1"/>
  <c r="J17" i="6"/>
  <c r="N17" i="6" s="1"/>
  <c r="R17" i="6" s="1"/>
  <c r="J26" i="5"/>
  <c r="B24" i="6"/>
  <c r="J16" i="6"/>
  <c r="N16" i="6" s="1"/>
  <c r="R16" i="6" s="1"/>
  <c r="L14" i="6"/>
  <c r="P14" i="6" s="1"/>
  <c r="P17" i="6"/>
  <c r="D26" i="6"/>
  <c r="P26" i="3"/>
  <c r="K26" i="5"/>
  <c r="K17" i="6"/>
  <c r="O17" i="6" s="1"/>
  <c r="O21" i="6" s="1"/>
  <c r="S21" i="6" s="1"/>
  <c r="L25" i="5"/>
  <c r="C24" i="6"/>
  <c r="O16" i="5"/>
  <c r="S16" i="5" s="1"/>
  <c r="G16" i="8" s="1"/>
  <c r="K5" i="8"/>
  <c r="K16" i="6"/>
  <c r="O16" i="6" s="1"/>
  <c r="S16" i="6" s="1"/>
  <c r="D24" i="6"/>
  <c r="K25" i="5"/>
  <c r="K26" i="6"/>
  <c r="K14" i="6"/>
  <c r="O14" i="6" s="1"/>
  <c r="O17" i="5"/>
  <c r="S17" i="5" s="1"/>
  <c r="G17" i="8" s="1"/>
  <c r="U11" i="6"/>
  <c r="O7" i="5"/>
  <c r="O8" i="5" s="1"/>
  <c r="S8" i="5" s="1"/>
  <c r="G8" i="8" s="1"/>
  <c r="K8" i="8" s="1"/>
  <c r="K24" i="6"/>
  <c r="O24" i="5"/>
  <c r="O14" i="5"/>
  <c r="S14" i="5" s="1"/>
  <c r="G14" i="8" s="1"/>
  <c r="S24" i="5"/>
  <c r="O15" i="5"/>
  <c r="S15" i="5" s="1"/>
  <c r="G15" i="8" s="1"/>
  <c r="K24" i="5"/>
  <c r="L19" i="5"/>
  <c r="U12" i="6"/>
  <c r="S24" i="6"/>
  <c r="E10" i="10"/>
  <c r="F11" i="10" s="1"/>
  <c r="P24" i="6"/>
  <c r="N6" i="16"/>
  <c r="Q6" i="16" s="1"/>
  <c r="L24" i="6"/>
  <c r="D7" i="8"/>
  <c r="L20" i="5"/>
  <c r="L21" i="5"/>
  <c r="L8" i="5"/>
  <c r="L12" i="5"/>
  <c r="P12" i="5" s="1"/>
  <c r="D5" i="8"/>
  <c r="L13" i="5"/>
  <c r="P13" i="5" s="1"/>
  <c r="L20" i="6"/>
  <c r="D25" i="6"/>
  <c r="L11" i="5"/>
  <c r="P11" i="5" s="1"/>
  <c r="L21" i="6"/>
  <c r="L18" i="6"/>
  <c r="Q14" i="3"/>
  <c r="O24" i="6"/>
  <c r="Q26" i="3"/>
  <c r="R24" i="6"/>
  <c r="U10" i="6"/>
  <c r="E12" i="10"/>
  <c r="F12" i="10" s="1"/>
  <c r="N7" i="16"/>
  <c r="U13" i="6"/>
  <c r="T24" i="6"/>
  <c r="E9" i="10"/>
  <c r="N4" i="16"/>
  <c r="Q5" i="16" s="1"/>
  <c r="F10" i="8"/>
  <c r="R24" i="5"/>
  <c r="R14" i="6"/>
  <c r="Q8" i="12" l="1"/>
  <c r="Q6" i="12"/>
  <c r="P19" i="6"/>
  <c r="T19" i="6" s="1"/>
  <c r="E5" i="10"/>
  <c r="T11" i="5"/>
  <c r="T13" i="5"/>
  <c r="M7" i="16" s="1"/>
  <c r="T10" i="5"/>
  <c r="T12" i="5"/>
  <c r="H12" i="8" s="1"/>
  <c r="U15" i="6"/>
  <c r="N19" i="6"/>
  <c r="R19" i="6" s="1"/>
  <c r="R7" i="5"/>
  <c r="F7" i="8" s="1"/>
  <c r="J7" i="8" s="1"/>
  <c r="N21" i="6"/>
  <c r="R21" i="6" s="1"/>
  <c r="N21" i="5"/>
  <c r="R21" i="5" s="1"/>
  <c r="F21" i="8" s="1"/>
  <c r="N20" i="6"/>
  <c r="R20" i="6" s="1"/>
  <c r="N20" i="5"/>
  <c r="R20" i="5" s="1"/>
  <c r="F20" i="8" s="1"/>
  <c r="N25" i="5"/>
  <c r="N19" i="5"/>
  <c r="R19" i="5" s="1"/>
  <c r="F19" i="8" s="1"/>
  <c r="N18" i="5"/>
  <c r="R18" i="5" s="1"/>
  <c r="R14" i="5"/>
  <c r="F14" i="8" s="1"/>
  <c r="N18" i="6"/>
  <c r="R18" i="6" s="1"/>
  <c r="L25" i="6"/>
  <c r="J25" i="6"/>
  <c r="N25" i="6"/>
  <c r="Q20" i="3"/>
  <c r="E15" i="10"/>
  <c r="N10" i="16"/>
  <c r="E14" i="10"/>
  <c r="U16" i="6"/>
  <c r="O18" i="6"/>
  <c r="S18" i="6" s="1"/>
  <c r="T17" i="6"/>
  <c r="N9" i="16"/>
  <c r="P18" i="6"/>
  <c r="T18" i="6" s="1"/>
  <c r="O19" i="6"/>
  <c r="S19" i="6" s="1"/>
  <c r="S17" i="6"/>
  <c r="O20" i="6"/>
  <c r="S20" i="6" s="1"/>
  <c r="S7" i="5"/>
  <c r="G7" i="8" s="1"/>
  <c r="K7" i="8" s="1"/>
  <c r="P21" i="6"/>
  <c r="T21" i="6" s="1"/>
  <c r="P25" i="6"/>
  <c r="T14" i="6"/>
  <c r="E13" i="10" s="1"/>
  <c r="K25" i="6"/>
  <c r="H6" i="8"/>
  <c r="L6" i="8" s="1"/>
  <c r="H5" i="8"/>
  <c r="L5" i="8" s="1"/>
  <c r="P7" i="5"/>
  <c r="P8" i="5" s="1"/>
  <c r="T8" i="5" s="1"/>
  <c r="U8" i="5" s="1"/>
  <c r="O19" i="5"/>
  <c r="S19" i="5" s="1"/>
  <c r="G19" i="8" s="1"/>
  <c r="U6" i="5"/>
  <c r="L26" i="5"/>
  <c r="S25" i="5"/>
  <c r="O20" i="5"/>
  <c r="S20" i="5" s="1"/>
  <c r="G20" i="8" s="1"/>
  <c r="O18" i="5"/>
  <c r="S18" i="5" s="1"/>
  <c r="G18" i="8" s="1"/>
  <c r="O25" i="5"/>
  <c r="L24" i="5"/>
  <c r="O21" i="5"/>
  <c r="S21" i="5" s="1"/>
  <c r="G21" i="8" s="1"/>
  <c r="F10" i="10"/>
  <c r="P14" i="5"/>
  <c r="H13" i="8"/>
  <c r="Q7" i="16"/>
  <c r="P15" i="5"/>
  <c r="L26" i="6"/>
  <c r="P16" i="5"/>
  <c r="P17" i="5"/>
  <c r="P24" i="5"/>
  <c r="P20" i="6"/>
  <c r="T20" i="6" s="1"/>
  <c r="E19" i="10" s="1"/>
  <c r="U24" i="6"/>
  <c r="S14" i="6"/>
  <c r="O25" i="6"/>
  <c r="R25" i="6"/>
  <c r="E18" i="10" l="1"/>
  <c r="N13" i="16"/>
  <c r="U13" i="5"/>
  <c r="N13" i="8"/>
  <c r="B12" i="10"/>
  <c r="H12" i="10" s="1"/>
  <c r="M6" i="16"/>
  <c r="P7" i="16" s="1"/>
  <c r="U12" i="5"/>
  <c r="T24" i="5"/>
  <c r="U24" i="5" s="1"/>
  <c r="U11" i="5"/>
  <c r="T15" i="5"/>
  <c r="M4" i="16"/>
  <c r="M4" i="20"/>
  <c r="B9" i="10"/>
  <c r="H10" i="8"/>
  <c r="O11" i="8" s="1"/>
  <c r="U10" i="5"/>
  <c r="H11" i="8"/>
  <c r="O12" i="8" s="1"/>
  <c r="M5" i="20"/>
  <c r="T16" i="5"/>
  <c r="T14" i="5"/>
  <c r="H14" i="8" s="1"/>
  <c r="T17" i="5"/>
  <c r="B16" i="10" s="1"/>
  <c r="N14" i="8"/>
  <c r="B11" i="10"/>
  <c r="H11" i="10" s="1"/>
  <c r="M6" i="20"/>
  <c r="M7" i="20"/>
  <c r="M5" i="16"/>
  <c r="B10" i="10"/>
  <c r="H10" i="10" s="1"/>
  <c r="U19" i="6"/>
  <c r="N7" i="8"/>
  <c r="R26" i="6"/>
  <c r="R25" i="5"/>
  <c r="N26" i="6"/>
  <c r="N26" i="5"/>
  <c r="E8" i="19"/>
  <c r="Q10" i="16"/>
  <c r="N15" i="16"/>
  <c r="F15" i="10"/>
  <c r="E7" i="19"/>
  <c r="E16" i="10"/>
  <c r="F16" i="10" s="1"/>
  <c r="U17" i="6"/>
  <c r="E20" i="10"/>
  <c r="F20" i="10" s="1"/>
  <c r="U21" i="6"/>
  <c r="S25" i="6"/>
  <c r="T25" i="6"/>
  <c r="N11" i="16"/>
  <c r="Q11" i="16" s="1"/>
  <c r="S26" i="6"/>
  <c r="O26" i="6"/>
  <c r="O6" i="8"/>
  <c r="N8" i="16"/>
  <c r="Q8" i="16" s="1"/>
  <c r="Q6" i="8"/>
  <c r="T7" i="5"/>
  <c r="H7" i="8" s="1"/>
  <c r="L7" i="8" s="1"/>
  <c r="N8" i="8" s="1"/>
  <c r="S26" i="5"/>
  <c r="O13" i="8"/>
  <c r="N6" i="8"/>
  <c r="O26" i="5"/>
  <c r="P25" i="5"/>
  <c r="Q13" i="8"/>
  <c r="H8" i="8"/>
  <c r="P21" i="5"/>
  <c r="P20" i="5"/>
  <c r="P18" i="5"/>
  <c r="P19" i="5"/>
  <c r="P26" i="6"/>
  <c r="U20" i="6"/>
  <c r="N14" i="16"/>
  <c r="Q14" i="16" s="1"/>
  <c r="O7" i="8"/>
  <c r="O14" i="8"/>
  <c r="U18" i="6"/>
  <c r="F19" i="10"/>
  <c r="U14" i="6"/>
  <c r="E17" i="10"/>
  <c r="T26" i="6"/>
  <c r="N12" i="16"/>
  <c r="F13" i="10"/>
  <c r="F14" i="10"/>
  <c r="R26" i="5"/>
  <c r="F18" i="8"/>
  <c r="P5" i="16" l="1"/>
  <c r="M14" i="10"/>
  <c r="M11" i="10"/>
  <c r="M10" i="10"/>
  <c r="M15" i="10"/>
  <c r="E7" i="10"/>
  <c r="M9" i="16"/>
  <c r="H15" i="8"/>
  <c r="N16" i="8" s="1"/>
  <c r="U15" i="5"/>
  <c r="U14" i="5"/>
  <c r="H9" i="10"/>
  <c r="B5" i="10"/>
  <c r="E6" i="10"/>
  <c r="F6" i="10" s="1"/>
  <c r="M8" i="16"/>
  <c r="P8" i="16" s="1"/>
  <c r="H16" i="10"/>
  <c r="M19" i="10"/>
  <c r="M12" i="10"/>
  <c r="N12" i="8"/>
  <c r="P12" i="8" s="1"/>
  <c r="C10" i="10"/>
  <c r="B13" i="10"/>
  <c r="P7" i="8"/>
  <c r="M11" i="16"/>
  <c r="B15" i="10"/>
  <c r="H15" i="10" s="1"/>
  <c r="Q12" i="8"/>
  <c r="U16" i="5"/>
  <c r="P6" i="16"/>
  <c r="C12" i="10"/>
  <c r="P7" i="20"/>
  <c r="P5" i="20"/>
  <c r="E6" i="19"/>
  <c r="F6" i="19" s="1"/>
  <c r="H6" i="19" s="1"/>
  <c r="H16" i="8"/>
  <c r="N17" i="8" s="1"/>
  <c r="N11" i="8"/>
  <c r="P11" i="8" s="1"/>
  <c r="T18" i="5"/>
  <c r="M8" i="20"/>
  <c r="P8" i="20" s="1"/>
  <c r="B14" i="10"/>
  <c r="H14" i="10" s="1"/>
  <c r="M9" i="20"/>
  <c r="T25" i="5"/>
  <c r="U25" i="5" s="1"/>
  <c r="U17" i="5"/>
  <c r="C11" i="10"/>
  <c r="Q11" i="8"/>
  <c r="T21" i="5"/>
  <c r="H17" i="8"/>
  <c r="N18" i="8" s="1"/>
  <c r="M11" i="20"/>
  <c r="M10" i="16"/>
  <c r="M10" i="20"/>
  <c r="T19" i="5"/>
  <c r="B18" i="10" s="1"/>
  <c r="H18" i="10" s="1"/>
  <c r="T20" i="5"/>
  <c r="B19" i="10" s="1"/>
  <c r="H19" i="10" s="1"/>
  <c r="P6" i="20"/>
  <c r="U25" i="6"/>
  <c r="N15" i="8"/>
  <c r="O15" i="8"/>
  <c r="Q12" i="16"/>
  <c r="P6" i="8"/>
  <c r="Q7" i="8"/>
  <c r="Q9" i="16"/>
  <c r="U26" i="6"/>
  <c r="P13" i="8"/>
  <c r="U7" i="5"/>
  <c r="Q14" i="8"/>
  <c r="Q8" i="8"/>
  <c r="L8" i="8"/>
  <c r="Q15" i="16"/>
  <c r="P26" i="5"/>
  <c r="P14" i="8"/>
  <c r="F18" i="10"/>
  <c r="O8" i="8"/>
  <c r="P8" i="8" s="1"/>
  <c r="F17" i="10"/>
  <c r="Q13" i="16"/>
  <c r="O16" i="8" l="1"/>
  <c r="P16" i="8" s="1"/>
  <c r="Q15" i="8"/>
  <c r="F7" i="19"/>
  <c r="H7" i="19" s="1"/>
  <c r="P10" i="16"/>
  <c r="P9" i="16"/>
  <c r="C16" i="10"/>
  <c r="O18" i="8"/>
  <c r="P18" i="8" s="1"/>
  <c r="M13" i="16"/>
  <c r="U18" i="5"/>
  <c r="U19" i="5"/>
  <c r="H18" i="8"/>
  <c r="Q18" i="8" s="1"/>
  <c r="B6" i="10"/>
  <c r="H6" i="10" s="1"/>
  <c r="F7" i="10"/>
  <c r="M17" i="10"/>
  <c r="J7" i="10"/>
  <c r="O15" i="16"/>
  <c r="M20" i="10"/>
  <c r="O13" i="16"/>
  <c r="M18" i="10"/>
  <c r="M9" i="10"/>
  <c r="J5" i="10"/>
  <c r="O11" i="16"/>
  <c r="M16" i="10"/>
  <c r="M13" i="10"/>
  <c r="J6" i="10"/>
  <c r="K6" i="10" s="1"/>
  <c r="C13" i="10"/>
  <c r="H13" i="10"/>
  <c r="O17" i="8"/>
  <c r="P17" i="8" s="1"/>
  <c r="Q16" i="8"/>
  <c r="P10" i="20"/>
  <c r="Q17" i="8"/>
  <c r="M15" i="16"/>
  <c r="H20" i="8"/>
  <c r="O21" i="8" s="1"/>
  <c r="T26" i="5"/>
  <c r="U26" i="5" s="1"/>
  <c r="M12" i="16"/>
  <c r="P12" i="16" s="1"/>
  <c r="M12" i="20"/>
  <c r="P12" i="20" s="1"/>
  <c r="H19" i="8"/>
  <c r="M13" i="20"/>
  <c r="B17" i="10"/>
  <c r="U21" i="5"/>
  <c r="P11" i="16"/>
  <c r="P9" i="20"/>
  <c r="U20" i="5"/>
  <c r="B20" i="10"/>
  <c r="H20" i="10" s="1"/>
  <c r="C14" i="10"/>
  <c r="C15" i="10"/>
  <c r="P11" i="20"/>
  <c r="M14" i="16"/>
  <c r="M14" i="20"/>
  <c r="H21" i="8"/>
  <c r="M15" i="20"/>
  <c r="P15" i="8"/>
  <c r="C19" i="10"/>
  <c r="K15" i="10"/>
  <c r="O8" i="16"/>
  <c r="O6" i="16"/>
  <c r="K14" i="10"/>
  <c r="K12" i="10"/>
  <c r="O12" i="10" s="1"/>
  <c r="K16" i="10"/>
  <c r="K11" i="10"/>
  <c r="O11" i="10" s="1"/>
  <c r="K13" i="10"/>
  <c r="K20" i="10"/>
  <c r="K19" i="10"/>
  <c r="O7" i="16"/>
  <c r="O9" i="16"/>
  <c r="O5" i="16"/>
  <c r="O4" i="16"/>
  <c r="O10" i="16"/>
  <c r="O12" i="16"/>
  <c r="K18" i="10"/>
  <c r="K17" i="10"/>
  <c r="O14" i="16"/>
  <c r="K10" i="10"/>
  <c r="O10" i="10" s="1"/>
  <c r="O19" i="8" l="1"/>
  <c r="N19" i="8"/>
  <c r="F8" i="19"/>
  <c r="H8" i="19" s="1"/>
  <c r="O13" i="10"/>
  <c r="O16" i="10"/>
  <c r="N21" i="8"/>
  <c r="P21" i="8" s="1"/>
  <c r="Q21" i="8"/>
  <c r="R14" i="16"/>
  <c r="R11" i="16"/>
  <c r="P15" i="16"/>
  <c r="P15" i="20"/>
  <c r="C6" i="10"/>
  <c r="C18" i="10"/>
  <c r="O18" i="10" s="1"/>
  <c r="B7" i="10"/>
  <c r="R12" i="16"/>
  <c r="O14" i="10"/>
  <c r="K7" i="10"/>
  <c r="C17" i="10"/>
  <c r="O17" i="10" s="1"/>
  <c r="H17" i="10"/>
  <c r="O15" i="10"/>
  <c r="N7" i="20"/>
  <c r="N5" i="20"/>
  <c r="N4" i="20"/>
  <c r="N10" i="20"/>
  <c r="Q20" i="8"/>
  <c r="Q19" i="8"/>
  <c r="P14" i="16"/>
  <c r="P14" i="20"/>
  <c r="N9" i="20"/>
  <c r="J7" i="19"/>
  <c r="O20" i="8"/>
  <c r="N20" i="8"/>
  <c r="P13" i="16"/>
  <c r="C20" i="10"/>
  <c r="P13" i="20"/>
  <c r="O19" i="10"/>
  <c r="R6" i="16"/>
  <c r="R8" i="16"/>
  <c r="R9" i="16"/>
  <c r="R7" i="16"/>
  <c r="R15" i="16"/>
  <c r="R5" i="16"/>
  <c r="R10" i="16"/>
  <c r="R13" i="16"/>
  <c r="P19" i="8" l="1"/>
  <c r="N6" i="20"/>
  <c r="Q7" i="20" s="1"/>
  <c r="J6" i="19"/>
  <c r="N8" i="20"/>
  <c r="Q9" i="20" s="1"/>
  <c r="N11" i="20"/>
  <c r="Q11" i="20" s="1"/>
  <c r="H7" i="10"/>
  <c r="C7" i="10"/>
  <c r="J8" i="19"/>
  <c r="N15" i="20"/>
  <c r="N14" i="20"/>
  <c r="N13" i="20"/>
  <c r="N12" i="20"/>
  <c r="Q10" i="20"/>
  <c r="Q5" i="20"/>
  <c r="Q6" i="20"/>
  <c r="O20" i="10"/>
  <c r="P20" i="8"/>
  <c r="Q8" i="20" l="1"/>
  <c r="Q13" i="20"/>
  <c r="Q12" i="20"/>
  <c r="Q14" i="20"/>
  <c r="Q15" i="20"/>
</calcChain>
</file>

<file path=xl/sharedStrings.xml><?xml version="1.0" encoding="utf-8"?>
<sst xmlns="http://schemas.openxmlformats.org/spreadsheetml/2006/main" count="358" uniqueCount="146">
  <si>
    <t>A</t>
  </si>
  <si>
    <t>B</t>
  </si>
  <si>
    <t>F</t>
  </si>
  <si>
    <t>Sum</t>
  </si>
  <si>
    <t>(1)</t>
  </si>
  <si>
    <t>(2)</t>
  </si>
  <si>
    <t>(4)</t>
  </si>
  <si>
    <t>q1 2011</t>
  </si>
  <si>
    <t>q2 2011</t>
  </si>
  <si>
    <t>q3 2011</t>
  </si>
  <si>
    <t>q4 2011</t>
  </si>
  <si>
    <t>q1 2012</t>
  </si>
  <si>
    <t>q2 2012</t>
  </si>
  <si>
    <t>q3 2012</t>
  </si>
  <si>
    <t>q4 2012</t>
  </si>
  <si>
    <t>Current Prices</t>
  </si>
  <si>
    <t>(3)=(1)/(2)*100</t>
  </si>
  <si>
    <t>Elementary Level Deflation</t>
  </si>
  <si>
    <t>Sum of quarterly values</t>
  </si>
  <si>
    <t>Sum 2011</t>
  </si>
  <si>
    <t>Sum 2012</t>
  </si>
  <si>
    <t>Sum 2013</t>
  </si>
  <si>
    <t>q1 2013</t>
  </si>
  <si>
    <t>q2 2013</t>
  </si>
  <si>
    <t>q3 2013</t>
  </si>
  <si>
    <t>q4 2013</t>
  </si>
  <si>
    <t>Previous Year's Prices</t>
  </si>
  <si>
    <t>(3)</t>
  </si>
  <si>
    <t>Step 1</t>
  </si>
  <si>
    <t>Step 3</t>
  </si>
  <si>
    <t>Step 2</t>
  </si>
  <si>
    <t>Volume Measures 
(q4 previous year = 100)</t>
  </si>
  <si>
    <t>Volume Measures 
(previous year = 100)</t>
  </si>
  <si>
    <t>Chain-Indices with Annual Overlap 
(2010 =100)</t>
  </si>
  <si>
    <t>Chain-Indices with 
One-Quarter Overlap 
(2010 =100)</t>
  </si>
  <si>
    <t>Chain Volume Measures with Annual Overlap in Monetary Terms</t>
  </si>
  <si>
    <t>Chain Volume Measures with One-Quarter Overlap in Monetary Terms</t>
  </si>
  <si>
    <t>Disc.</t>
  </si>
  <si>
    <t>Chain Deflator</t>
  </si>
  <si>
    <t>Chain Volume Measures (Annual Overlap, Monetary Terms)</t>
  </si>
  <si>
    <t>Total Growth (%)</t>
  </si>
  <si>
    <t>Contribution to 
Total Growth (%)</t>
  </si>
  <si>
    <t>Level</t>
  </si>
  <si>
    <t xml:space="preserve">Level </t>
  </si>
  <si>
    <t>Growth rates</t>
  </si>
  <si>
    <t>Chain Volume Series with Annual Overlap (AO)</t>
  </si>
  <si>
    <t>Chain Volume Series with One-Quarter Overlap (QO)</t>
  </si>
  <si>
    <t xml:space="preserve">Chain Volume Series with One-Quarter Overlap with Benchmarking (QOB) </t>
  </si>
  <si>
    <t>(5)</t>
  </si>
  <si>
    <t>Total</t>
  </si>
  <si>
    <t>Observation/Quarter</t>
  </si>
  <si>
    <t>Quarter 1</t>
  </si>
  <si>
    <t>Quarter 2</t>
  </si>
  <si>
    <t>Quarter 3</t>
  </si>
  <si>
    <t>Quarter 4</t>
  </si>
  <si>
    <t>Volume Indices</t>
  </si>
  <si>
    <t>q1</t>
  </si>
  <si>
    <t>q2</t>
  </si>
  <si>
    <t>q3</t>
  </si>
  <si>
    <t>q4</t>
  </si>
  <si>
    <t>Fixed-based Laspeyres (q1-based)</t>
  </si>
  <si>
    <t>Fixed-based Paasche (q1-based)</t>
  </si>
  <si>
    <t>Fixed-based Fisher (q1-based)</t>
  </si>
  <si>
    <t>Quarterly chain-linked Laspeyres</t>
  </si>
  <si>
    <t>Quarterly chain-linked Paasche</t>
  </si>
  <si>
    <t>Quarterly chain-linked Fisher</t>
  </si>
  <si>
    <t>Price item A</t>
  </si>
  <si>
    <t xml:space="preserve">Price item B </t>
  </si>
  <si>
    <t xml:space="preserve">Quantities item A </t>
  </si>
  <si>
    <t xml:space="preserve">Quantities item B </t>
  </si>
  <si>
    <t>Total value</t>
  </si>
  <si>
    <t>(6)</t>
  </si>
  <si>
    <r>
      <t>Laspeyres
Volume Index</t>
    </r>
    <r>
      <rPr>
        <i/>
        <sz val="9"/>
        <color rgb="FF000000"/>
        <rFont val="Times New Roman"/>
        <family val="1"/>
      </rPr>
      <t xml:space="preserve">
</t>
    </r>
    <r>
      <rPr>
        <sz val="9"/>
        <color rgb="FF000000"/>
        <rFont val="Times New Roman"/>
        <family val="1"/>
      </rPr>
      <t>(previous year = 100)</t>
    </r>
  </si>
  <si>
    <t>Laspeyres
 Volume Measure
(in monetary terms)</t>
  </si>
  <si>
    <t>Elementary Price Indices 
(previous year=100)</t>
  </si>
  <si>
    <t>(7)</t>
  </si>
  <si>
    <t>Constant Price Value</t>
  </si>
  <si>
    <t>Current Price Value</t>
  </si>
  <si>
    <t>Unweighted Average Price</t>
  </si>
  <si>
    <t>Unit Value Weighted Average Price</t>
  </si>
  <si>
    <t>At Weighted Average 1999 Prices</t>
  </si>
  <si>
    <t>Quantity</t>
  </si>
  <si>
    <t>Price</t>
  </si>
  <si>
    <t>(5) = (3)/(1)</t>
  </si>
  <si>
    <t>(6) = (4)*(1)</t>
  </si>
  <si>
    <t>(7) = (5)*(1)</t>
  </si>
  <si>
    <t xml:space="preserve"> q1</t>
  </si>
  <si>
    <t xml:space="preserve"> q2</t>
  </si>
  <si>
    <t xml:space="preserve"> q3</t>
  </si>
  <si>
    <t xml:space="preserve"> q4</t>
  </si>
  <si>
    <t>% Change from 1999 to 2000</t>
  </si>
  <si>
    <t>Direct Deflation of Annual Current Price Data</t>
  </si>
  <si>
    <t>2000 at 1999 prices</t>
  </si>
  <si>
    <t xml:space="preserve"> 9600/(40/50) = 9600/0.8 = 12000</t>
  </si>
  <si>
    <t>% change from 1999</t>
  </si>
  <si>
    <t xml:space="preserve"> (12000/9000-1)*100 = 33.3%</t>
  </si>
  <si>
    <t>This example highlights the case of an unweighted annual average of prices (or price indices) being misleading when sales and price patterns through the year are uneven for a single homogenous product. The products sold in the different quarters are assumed to be identical in all economic aspects.</t>
  </si>
  <si>
    <t>In the example, the annual quantities and the quarterly prices in quarters with nonzero sales are the same in both years, but the pattern of sales shifts toward the second quarter in 1998. As a result, the total annual current price value increases by 6.7 percent.</t>
  </si>
  <si>
    <t xml:space="preserve">If the annual deflator is based on a simple average of quarterly prices then the deflator appears to have dropped by 20 percent. As a result, the annual constant price estimates will wrongly show an increase in volume of 33.3 percent. </t>
  </si>
  <si>
    <t xml:space="preserve">Consistent with the quantity data, the annual sum of the quarterly constant price estimates for 1999 and 2000, derived by valuing the quantities using their quantity-weighted average 1999 price, shows no increase in volumes (column 7). The change in annual current price value shows up as an increase in the implicit annual deflator, which would be implicitly weighted by each quarter’s proportion of annual sales at constant prices. </t>
  </si>
  <si>
    <t>Price indices typically use unweighted averages as the price base, which corresponds to valuing the quantities using their unweighted average price. As shown in column 6, this results in an annual sum of the quarterly constant price estimates in the base year (1999) that differs from the current price data, which it should not. This difference, however, can easily be removed by a multiplicative adjustment of the complete constant price time series, leaving the period-to-period rate of change unchanged. The adjustment factor is the ratio between the annual current price data and sum of the quarterly constant price data in the base year (9000/10000).</t>
  </si>
  <si>
    <t>At Unweighted Average 1999 Prices</t>
  </si>
  <si>
    <t>AO</t>
  </si>
  <si>
    <t>QO</t>
  </si>
  <si>
    <t>QOB</t>
  </si>
  <si>
    <t>Elementary Volume Measures (in monetary terms)</t>
  </si>
  <si>
    <t>Elementary Volume Indices (previous year = 100)</t>
  </si>
  <si>
    <t>Chain Volume Series in Monetary Terms</t>
  </si>
  <si>
    <t>Elementary Price Indices 
(previous quarter=100)</t>
  </si>
  <si>
    <t>Elementary Volume Indices (quarter-to-quarter)</t>
  </si>
  <si>
    <r>
      <t>Laspeyres
Volume Index</t>
    </r>
    <r>
      <rPr>
        <i/>
        <sz val="9"/>
        <color rgb="FF000000"/>
        <rFont val="Times New Roman"/>
        <family val="1"/>
      </rPr>
      <t xml:space="preserve">
</t>
    </r>
    <r>
      <rPr>
        <sz val="9"/>
        <color rgb="FF000000"/>
        <rFont val="Times New Roman"/>
        <family val="1"/>
      </rPr>
      <t>(previous quarter = 100)</t>
    </r>
  </si>
  <si>
    <r>
      <t>Paasche
Volume Index</t>
    </r>
    <r>
      <rPr>
        <i/>
        <sz val="9"/>
        <color rgb="FF000000"/>
        <rFont val="Times New Roman"/>
        <family val="1"/>
      </rPr>
      <t xml:space="preserve">
</t>
    </r>
    <r>
      <rPr>
        <sz val="9"/>
        <color rgb="FF000000"/>
        <rFont val="Times New Roman"/>
        <family val="1"/>
      </rPr>
      <t>(previous quarter = 100)</t>
    </r>
  </si>
  <si>
    <r>
      <t>Fisher
Volume Index</t>
    </r>
    <r>
      <rPr>
        <i/>
        <sz val="9"/>
        <color rgb="FF000000"/>
        <rFont val="Times New Roman"/>
        <family val="1"/>
      </rPr>
      <t xml:space="preserve">
</t>
    </r>
    <r>
      <rPr>
        <sz val="9"/>
        <color rgb="FF000000"/>
        <rFont val="Times New Roman"/>
        <family val="1"/>
      </rPr>
      <t>(previous quarter = 100)</t>
    </r>
  </si>
  <si>
    <t>Elementary Volume Indices (year-on-year)</t>
  </si>
  <si>
    <r>
      <t>Paasche
Volume Index</t>
    </r>
    <r>
      <rPr>
        <i/>
        <sz val="9"/>
        <color rgb="FF000000"/>
        <rFont val="Times New Roman"/>
        <family val="1"/>
      </rPr>
      <t xml:space="preserve">
</t>
    </r>
    <r>
      <rPr>
        <sz val="9"/>
        <color rgb="FF000000"/>
        <rFont val="Times New Roman"/>
        <family val="1"/>
      </rPr>
      <t>(previous year = 100)</t>
    </r>
  </si>
  <si>
    <r>
      <t>Fisher
Volume Index</t>
    </r>
    <r>
      <rPr>
        <i/>
        <sz val="9"/>
        <color rgb="FF000000"/>
        <rFont val="Times New Roman"/>
        <family val="1"/>
      </rPr>
      <t xml:space="preserve">
</t>
    </r>
    <r>
      <rPr>
        <sz val="9"/>
        <color rgb="FF000000"/>
        <rFont val="Times New Roman"/>
        <family val="1"/>
      </rPr>
      <t>(previous year = 100)</t>
    </r>
  </si>
  <si>
    <r>
      <t>Chain Fisher
Volume Index</t>
    </r>
    <r>
      <rPr>
        <i/>
        <sz val="9"/>
        <color rgb="FF000000"/>
        <rFont val="Times New Roman"/>
        <family val="1"/>
      </rPr>
      <t xml:space="preserve">
</t>
    </r>
    <r>
      <rPr>
        <sz val="9"/>
        <color rgb="FF000000"/>
        <rFont val="Times New Roman"/>
        <family val="1"/>
      </rPr>
      <t>(2010 = 100)</t>
    </r>
  </si>
  <si>
    <t>Quarterly</t>
  </si>
  <si>
    <t>Annual</t>
  </si>
  <si>
    <t>Difference</t>
  </si>
  <si>
    <t xml:space="preserve"> Q Chain Fisher - A Chain Fisher</t>
  </si>
  <si>
    <t>Quarterly Benhmarked</t>
  </si>
  <si>
    <t>Benchmarked Chain Fisher Volume Index (2010 =100)</t>
  </si>
  <si>
    <t>(4) = (2) - (3)</t>
  </si>
  <si>
    <t>`</t>
  </si>
  <si>
    <t>Ratio AO/QO</t>
  </si>
  <si>
    <t>Percent change</t>
  </si>
  <si>
    <t>Ratio QOB/QO</t>
  </si>
  <si>
    <t>(3)=(1)/(2)</t>
  </si>
  <si>
    <t>(5)=(4)/(2)</t>
  </si>
  <si>
    <t>Differences between AO and QOB</t>
  </si>
  <si>
    <t>(6)=(4)-(1)</t>
  </si>
  <si>
    <t xml:space="preserve">Example 8.1. Weighted and Unweighted Annual Averages of Prices (or Price Indices) When Sales and Price Patterns Through the Year are Uneven </t>
  </si>
  <si>
    <t>Example 8.2 Deriving Annual and Quarterly Volume Measures using Laspeyres-type Formula</t>
  </si>
  <si>
    <t>Example 8.3 Deriving Annual Volume Measures using Fisher Formula</t>
  </si>
  <si>
    <t>Example 8.4 Deriving Quarterly Volume Measures using Fisher Formula</t>
  </si>
  <si>
    <t>Example 8.5 Frequency of Chain-Linking and the Problem of “Drift” in the Case of Price and Quantity Oscillation</t>
  </si>
  <si>
    <t>Example 8.6 Chain-Linking Annually-weighted Laspeyres-type Indices: Annual Overlap Technique</t>
  </si>
  <si>
    <t>Example 8.7 Chain-Linking Annually-weighted Laspeyres-type Indices: the One-Quarter Overlap Technique</t>
  </si>
  <si>
    <t>Example 8.8 Chain-Linking and Benchmarking Quarterly Fisher Indices</t>
  </si>
  <si>
    <t>Example 8.9 Contributions to Percent Change from Annually-chained Laspeyres-type Volume Measures</t>
  </si>
  <si>
    <t>Example 8.A1 Annual Overlap, One-Quarter Overlap and One-Quarter Overlap with Benchmarking</t>
  </si>
  <si>
    <t>Current Year's Prices</t>
  </si>
  <si>
    <t>Figure 8.1 Annually-weighted Laspeyres Indices: Annual Overlap and One-Quarter Overlap Techniques</t>
  </si>
  <si>
    <t xml:space="preserve">Figure 8.2 Chain Laspeyres Volume Series and Chain Fisher Volume Series </t>
  </si>
  <si>
    <t>Figure 8.A1 Effect of Benchmarking on the Chain Volume Series with QO technique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</si>
</sst>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
    <numFmt numFmtId="166" formatCode="0.0%"/>
    <numFmt numFmtId="167" formatCode="#,##0.0"/>
    <numFmt numFmtId="168" formatCode="0.00000"/>
    <numFmt numFmtId="169" formatCode="0.0000000"/>
    <numFmt numFmtId="170" formatCode="0.0000%"/>
    <numFmt numFmtId="171" formatCode="0.0000000000"/>
  </numFmts>
  <fonts count="17" x14ac:knownFonts="1">
    <font>
      <sz val="11"/>
      <color theme="1"/>
      <name val="Calibri"/>
      <family val="2"/>
      <scheme val="minor"/>
    </font>
    <font>
      <sz val="11"/>
      <color theme="1"/>
      <name val="Calibri"/>
      <family val="2"/>
      <scheme val="minor"/>
    </font>
    <font>
      <b/>
      <sz val="12"/>
      <color rgb="FF000000"/>
      <name val="Times New Roman"/>
      <family val="1"/>
    </font>
    <font>
      <sz val="9"/>
      <color theme="1"/>
      <name val="Calibri"/>
      <family val="2"/>
      <scheme val="minor"/>
    </font>
    <font>
      <sz val="9"/>
      <color rgb="FF000000"/>
      <name val="Times New Roman"/>
      <family val="1"/>
    </font>
    <font>
      <b/>
      <sz val="9"/>
      <color rgb="FF000000"/>
      <name val="Times New Roman"/>
      <family val="1"/>
    </font>
    <font>
      <sz val="9"/>
      <color theme="1"/>
      <name val="Times New Roman"/>
      <family val="1"/>
    </font>
    <font>
      <i/>
      <sz val="9"/>
      <color rgb="FF000000"/>
      <name val="Times New Roman"/>
      <family val="1"/>
    </font>
    <font>
      <i/>
      <sz val="9"/>
      <color theme="1"/>
      <name val="Times New Roman"/>
      <family val="1"/>
    </font>
    <font>
      <b/>
      <i/>
      <sz val="9"/>
      <color rgb="FF000000"/>
      <name val="Times New Roman"/>
      <family val="1"/>
    </font>
    <font>
      <b/>
      <sz val="9"/>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Times New Roman"/>
      <family val="1"/>
    </font>
    <font>
      <sz val="10"/>
      <name val="Arial"/>
      <family val="2"/>
    </font>
    <font>
      <sz val="11"/>
      <color rgb="FFFF000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style="medium">
        <color auto="1"/>
      </top>
      <bottom/>
      <diagonal/>
    </border>
    <border>
      <left/>
      <right/>
      <top/>
      <bottom style="medium">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auto="1"/>
      </top>
      <bottom style="thin">
        <color indexed="64"/>
      </bottom>
      <diagonal/>
    </border>
    <border>
      <left/>
      <right/>
      <top style="medium">
        <color auto="1"/>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228">
    <xf numFmtId="0" fontId="0" fillId="0" borderId="0" xfId="0"/>
    <xf numFmtId="2" fontId="0" fillId="0" borderId="0" xfId="0" applyNumberFormat="1"/>
    <xf numFmtId="165" fontId="0" fillId="0" borderId="0" xfId="0" applyNumberFormat="1"/>
    <xf numFmtId="0" fontId="0" fillId="0" borderId="0" xfId="0" applyFill="1"/>
    <xf numFmtId="2" fontId="0" fillId="0" borderId="0" xfId="0" applyNumberFormat="1" applyFill="1"/>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4" fillId="2" borderId="0" xfId="0" applyFont="1" applyFill="1" applyAlignment="1">
      <alignment horizontal="left" vertical="center" wrapText="1"/>
    </xf>
    <xf numFmtId="165" fontId="4" fillId="2" borderId="0" xfId="0" applyNumberFormat="1" applyFont="1" applyFill="1" applyAlignment="1">
      <alignment horizontal="right" vertical="center" wrapText="1"/>
    </xf>
    <xf numFmtId="164" fontId="4" fillId="2" borderId="0" xfId="0" applyNumberFormat="1" applyFont="1" applyFill="1" applyAlignment="1">
      <alignment horizontal="right" vertical="center" wrapText="1"/>
    </xf>
    <xf numFmtId="166" fontId="4" fillId="2" borderId="0" xfId="0" applyNumberFormat="1" applyFont="1" applyFill="1" applyAlignment="1">
      <alignment horizontal="right" vertical="center" wrapText="1"/>
    </xf>
    <xf numFmtId="0" fontId="5" fillId="2" borderId="0" xfId="0" applyFont="1" applyFill="1" applyAlignment="1">
      <alignment horizontal="left" vertical="center" wrapText="1"/>
    </xf>
    <xf numFmtId="165" fontId="5" fillId="2" borderId="0" xfId="0" applyNumberFormat="1" applyFont="1" applyFill="1" applyAlignment="1">
      <alignment horizontal="right" vertical="center" wrapText="1"/>
    </xf>
    <xf numFmtId="167" fontId="5" fillId="2" borderId="0" xfId="0" applyNumberFormat="1" applyFont="1" applyFill="1" applyAlignment="1">
      <alignment horizontal="right" vertical="center" wrapText="1"/>
    </xf>
    <xf numFmtId="164" fontId="5" fillId="2" borderId="0" xfId="0" applyNumberFormat="1" applyFont="1" applyFill="1" applyAlignment="1">
      <alignment horizontal="righ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5" fontId="4" fillId="2" borderId="2" xfId="0" applyNumberFormat="1" applyFont="1" applyFill="1" applyBorder="1" applyAlignment="1">
      <alignment horizontal="right" vertical="center" wrapText="1"/>
    </xf>
    <xf numFmtId="0" fontId="3" fillId="2" borderId="0" xfId="0" applyFont="1" applyFill="1" applyBorder="1" applyAlignment="1">
      <alignment vertical="center" wrapText="1"/>
    </xf>
    <xf numFmtId="2" fontId="4" fillId="2" borderId="0" xfId="0" applyNumberFormat="1" applyFont="1" applyFill="1" applyAlignment="1">
      <alignment horizontal="right" vertical="center" wrapText="1"/>
    </xf>
    <xf numFmtId="0" fontId="4" fillId="2" borderId="3" xfId="0" applyFont="1" applyFill="1" applyBorder="1" applyAlignment="1">
      <alignment horizontal="center" vertical="center" wrapText="1"/>
    </xf>
    <xf numFmtId="164" fontId="6" fillId="2" borderId="0" xfId="0" applyNumberFormat="1" applyFont="1" applyFill="1" applyAlignment="1">
      <alignment horizontal="right" vertical="center" wrapText="1"/>
    </xf>
    <xf numFmtId="165" fontId="6" fillId="2" borderId="0" xfId="0" applyNumberFormat="1" applyFont="1" applyFill="1" applyAlignment="1">
      <alignment horizontal="right" vertical="center" wrapText="1"/>
    </xf>
    <xf numFmtId="0" fontId="6" fillId="2" borderId="0" xfId="0" applyFont="1" applyFill="1" applyAlignment="1">
      <alignment horizontal="right" vertical="center" wrapText="1"/>
    </xf>
    <xf numFmtId="167" fontId="6" fillId="2" borderId="0" xfId="0" applyNumberFormat="1" applyFont="1" applyFill="1" applyAlignment="1">
      <alignment horizontal="right" vertical="center" wrapText="1"/>
    </xf>
    <xf numFmtId="2" fontId="6" fillId="2" borderId="0" xfId="0" applyNumberFormat="1" applyFont="1" applyFill="1" applyAlignment="1">
      <alignment horizontal="right" vertical="center" wrapText="1"/>
    </xf>
    <xf numFmtId="1" fontId="5" fillId="2" borderId="0" xfId="0" applyNumberFormat="1" applyFont="1" applyFill="1" applyAlignment="1">
      <alignment horizontal="right" vertical="center" wrapText="1"/>
    </xf>
    <xf numFmtId="1" fontId="6" fillId="2" borderId="0" xfId="0" applyNumberFormat="1" applyFont="1" applyFill="1" applyAlignment="1">
      <alignment horizontal="right" vertical="center" wrapText="1"/>
    </xf>
    <xf numFmtId="1" fontId="5" fillId="2" borderId="0" xfId="1" applyNumberFormat="1" applyFont="1" applyFill="1" applyAlignment="1">
      <alignment horizontal="right" vertical="center" wrapText="1"/>
    </xf>
    <xf numFmtId="164" fontId="4" fillId="2" borderId="2" xfId="0" applyNumberFormat="1" applyFont="1" applyFill="1" applyBorder="1" applyAlignment="1">
      <alignment horizontal="right" vertical="center" wrapText="1"/>
    </xf>
    <xf numFmtId="0" fontId="7" fillId="2" borderId="2" xfId="0" applyFont="1" applyFill="1" applyBorder="1" applyAlignment="1">
      <alignment horizontal="center" vertical="center" wrapText="1"/>
    </xf>
    <xf numFmtId="165" fontId="8" fillId="2" borderId="0" xfId="0" applyNumberFormat="1" applyFont="1" applyFill="1" applyAlignment="1">
      <alignment horizontal="right" vertical="center" wrapText="1"/>
    </xf>
    <xf numFmtId="167" fontId="9" fillId="2" borderId="0" xfId="0" applyNumberFormat="1" applyFont="1" applyFill="1" applyAlignment="1">
      <alignment horizontal="right" vertical="center" wrapText="1"/>
    </xf>
    <xf numFmtId="165" fontId="7" fillId="2" borderId="0" xfId="0" applyNumberFormat="1" applyFont="1" applyFill="1" applyAlignment="1">
      <alignment horizontal="right" vertical="center" wrapText="1"/>
    </xf>
    <xf numFmtId="168" fontId="0" fillId="0" borderId="0" xfId="0" applyNumberFormat="1"/>
    <xf numFmtId="0" fontId="4" fillId="2" borderId="0" xfId="0" applyFont="1" applyFill="1" applyBorder="1" applyAlignment="1">
      <alignment horizontal="left" vertical="center" wrapText="1"/>
    </xf>
    <xf numFmtId="164" fontId="4" fillId="2" borderId="0" xfId="0" applyNumberFormat="1" applyFont="1" applyFill="1" applyBorder="1" applyAlignment="1">
      <alignment horizontal="right" vertical="center" wrapText="1"/>
    </xf>
    <xf numFmtId="166" fontId="4" fillId="2" borderId="0" xfId="0" applyNumberFormat="1" applyFont="1" applyFill="1" applyBorder="1" applyAlignment="1">
      <alignment horizontal="right" vertical="center" wrapText="1"/>
    </xf>
    <xf numFmtId="1" fontId="4" fillId="2" borderId="0" xfId="1" applyNumberFormat="1" applyFont="1" applyFill="1" applyAlignment="1">
      <alignment horizontal="right" vertical="center" wrapText="1"/>
    </xf>
    <xf numFmtId="0" fontId="0" fillId="0" borderId="0" xfId="0" applyFont="1"/>
    <xf numFmtId="0" fontId="0" fillId="0" borderId="0" xfId="0" applyBorder="1"/>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165" fontId="4" fillId="3" borderId="0" xfId="0" applyNumberFormat="1" applyFont="1" applyFill="1" applyAlignment="1">
      <alignment horizontal="right" vertical="center" wrapText="1"/>
    </xf>
    <xf numFmtId="164" fontId="6" fillId="3" borderId="0" xfId="0" applyNumberFormat="1" applyFont="1" applyFill="1" applyAlignment="1">
      <alignment horizontal="right" vertical="center" wrapText="1"/>
    </xf>
    <xf numFmtId="0" fontId="6" fillId="3" borderId="0" xfId="0" applyFont="1" applyFill="1" applyAlignment="1">
      <alignment horizontal="right" vertical="center" wrapText="1"/>
    </xf>
    <xf numFmtId="165" fontId="7" fillId="3" borderId="0" xfId="0" applyNumberFormat="1" applyFont="1" applyFill="1" applyAlignment="1">
      <alignment horizontal="right" vertical="center" wrapText="1"/>
    </xf>
    <xf numFmtId="1" fontId="9" fillId="2" borderId="0" xfId="1" applyNumberFormat="1" applyFont="1" applyFill="1" applyAlignment="1">
      <alignment horizontal="right" vertical="center" wrapText="1"/>
    </xf>
    <xf numFmtId="2" fontId="8" fillId="2" borderId="0" xfId="0" applyNumberFormat="1" applyFont="1" applyFill="1" applyAlignment="1">
      <alignment horizontal="right" vertical="center" wrapText="1"/>
    </xf>
    <xf numFmtId="0" fontId="4" fillId="4" borderId="2" xfId="0" applyFont="1" applyFill="1" applyBorder="1" applyAlignment="1">
      <alignment horizontal="left" vertical="center" wrapText="1"/>
    </xf>
    <xf numFmtId="165" fontId="4" fillId="4" borderId="2" xfId="0" applyNumberFormat="1" applyFont="1" applyFill="1" applyBorder="1" applyAlignment="1">
      <alignment horizontal="right" vertical="center" wrapText="1"/>
    </xf>
    <xf numFmtId="164" fontId="4" fillId="4" borderId="2" xfId="0" applyNumberFormat="1" applyFont="1" applyFill="1" applyBorder="1" applyAlignment="1">
      <alignment horizontal="right" vertical="center" wrapText="1"/>
    </xf>
    <xf numFmtId="166" fontId="4" fillId="4" borderId="2" xfId="0" applyNumberFormat="1" applyFont="1" applyFill="1" applyBorder="1" applyAlignment="1">
      <alignment horizontal="right" vertical="center" wrapText="1"/>
    </xf>
    <xf numFmtId="165" fontId="7" fillId="4" borderId="2" xfId="0" applyNumberFormat="1" applyFont="1" applyFill="1" applyBorder="1" applyAlignment="1">
      <alignment horizontal="right" vertical="center" wrapText="1"/>
    </xf>
    <xf numFmtId="2" fontId="4" fillId="2" borderId="2" xfId="0" applyNumberFormat="1" applyFont="1" applyFill="1" applyBorder="1" applyAlignment="1">
      <alignment horizontal="right" vertical="center" wrapText="1"/>
    </xf>
    <xf numFmtId="2" fontId="7" fillId="2" borderId="0" xfId="0" applyNumberFormat="1" applyFont="1" applyFill="1" applyAlignment="1">
      <alignment horizontal="right" vertical="center" wrapText="1"/>
    </xf>
    <xf numFmtId="2" fontId="7" fillId="2" borderId="2" xfId="0" applyNumberFormat="1" applyFont="1" applyFill="1" applyBorder="1" applyAlignment="1">
      <alignment horizontal="right" vertical="center" wrapText="1"/>
    </xf>
    <xf numFmtId="164" fontId="6" fillId="4" borderId="0" xfId="0" applyNumberFormat="1" applyFont="1" applyFill="1" applyAlignment="1">
      <alignment horizontal="right" vertical="center" wrapText="1"/>
    </xf>
    <xf numFmtId="0" fontId="4" fillId="2" borderId="0" xfId="0" quotePrefix="1" applyFont="1" applyFill="1" applyBorder="1" applyAlignment="1">
      <alignment horizontal="center" vertical="center" wrapText="1"/>
    </xf>
    <xf numFmtId="0" fontId="2" fillId="0" borderId="0" xfId="0" applyFont="1" applyBorder="1" applyAlignment="1">
      <alignment vertical="top" wrapText="1"/>
    </xf>
    <xf numFmtId="169" fontId="0" fillId="0" borderId="0" xfId="0" applyNumberFormat="1"/>
    <xf numFmtId="0" fontId="4" fillId="2" borderId="1" xfId="0"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0" fontId="10" fillId="2" borderId="0" xfId="0" applyFont="1" applyFill="1" applyAlignment="1">
      <alignment horizontal="right" vertical="center" wrapText="1"/>
    </xf>
    <xf numFmtId="2" fontId="10" fillId="2" borderId="0" xfId="0" applyNumberFormat="1" applyFont="1" applyFill="1" applyAlignment="1">
      <alignment horizontal="right" vertical="center" wrapText="1"/>
    </xf>
    <xf numFmtId="165" fontId="9" fillId="2" borderId="0" xfId="0" applyNumberFormat="1" applyFont="1" applyFill="1" applyAlignment="1">
      <alignment horizontal="right" vertical="center" wrapText="1"/>
    </xf>
    <xf numFmtId="165" fontId="5" fillId="2" borderId="0" xfId="0" applyNumberFormat="1" applyFont="1" applyFill="1" applyBorder="1" applyAlignment="1">
      <alignment horizontal="right" vertical="center" wrapText="1"/>
    </xf>
    <xf numFmtId="0" fontId="10" fillId="2" borderId="0" xfId="0" applyFont="1" applyFill="1" applyBorder="1" applyAlignment="1">
      <alignment horizontal="right" vertical="center" wrapText="1"/>
    </xf>
    <xf numFmtId="2" fontId="10" fillId="2" borderId="0" xfId="0" applyNumberFormat="1" applyFont="1" applyFill="1" applyBorder="1" applyAlignment="1">
      <alignment horizontal="right" vertical="center" wrapText="1"/>
    </xf>
    <xf numFmtId="164" fontId="5" fillId="2" borderId="0" xfId="0" applyNumberFormat="1" applyFont="1" applyFill="1" applyBorder="1" applyAlignment="1">
      <alignment horizontal="right" vertical="center" wrapText="1"/>
    </xf>
    <xf numFmtId="165" fontId="9" fillId="2" borderId="0" xfId="0" applyNumberFormat="1" applyFont="1" applyFill="1" applyBorder="1" applyAlignment="1">
      <alignment horizontal="right" vertical="center" wrapText="1"/>
    </xf>
    <xf numFmtId="0" fontId="5" fillId="2" borderId="2" xfId="0" applyFont="1" applyFill="1" applyBorder="1" applyAlignment="1">
      <alignment horizontal="left" vertical="center" wrapText="1"/>
    </xf>
    <xf numFmtId="165" fontId="5" fillId="2" borderId="2" xfId="0" applyNumberFormat="1" applyFont="1" applyFill="1" applyBorder="1" applyAlignment="1">
      <alignment horizontal="right" vertical="center" wrapText="1"/>
    </xf>
    <xf numFmtId="0" fontId="10" fillId="2" borderId="2" xfId="0" applyFont="1" applyFill="1" applyBorder="1" applyAlignment="1">
      <alignment horizontal="right" vertical="center" wrapText="1"/>
    </xf>
    <xf numFmtId="2" fontId="10" fillId="2" borderId="2" xfId="0" applyNumberFormat="1" applyFont="1" applyFill="1" applyBorder="1" applyAlignment="1">
      <alignment horizontal="right" vertical="center" wrapText="1"/>
    </xf>
    <xf numFmtId="164" fontId="5" fillId="2" borderId="2" xfId="0" applyNumberFormat="1" applyFont="1" applyFill="1" applyBorder="1" applyAlignment="1">
      <alignment horizontal="right" vertical="center" wrapText="1"/>
    </xf>
    <xf numFmtId="165" fontId="9" fillId="2" borderId="2" xfId="0" applyNumberFormat="1" applyFont="1" applyFill="1" applyBorder="1" applyAlignment="1">
      <alignment horizontal="right" vertical="center" wrapText="1"/>
    </xf>
    <xf numFmtId="165" fontId="4" fillId="2" borderId="0" xfId="0" applyNumberFormat="1" applyFont="1" applyFill="1" applyAlignment="1">
      <alignment horizontal="center" vertical="center" wrapText="1"/>
    </xf>
    <xf numFmtId="165" fontId="7" fillId="2" borderId="0" xfId="0" applyNumberFormat="1" applyFont="1" applyFill="1" applyAlignment="1">
      <alignment horizontal="center" vertical="center" wrapText="1"/>
    </xf>
    <xf numFmtId="164" fontId="9" fillId="2" borderId="0" xfId="0" applyNumberFormat="1" applyFont="1" applyFill="1" applyAlignment="1">
      <alignment horizontal="center" vertical="center" wrapText="1"/>
    </xf>
    <xf numFmtId="165" fontId="8" fillId="2" borderId="0" xfId="0" applyNumberFormat="1" applyFont="1" applyFill="1" applyAlignment="1">
      <alignment horizontal="center" vertical="center" wrapText="1"/>
    </xf>
    <xf numFmtId="165" fontId="9" fillId="2" borderId="0" xfId="0" applyNumberFormat="1" applyFont="1" applyFill="1" applyAlignment="1">
      <alignment horizontal="center" vertical="center" wrapText="1"/>
    </xf>
    <xf numFmtId="165" fontId="9" fillId="2" borderId="0"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2" borderId="4" xfId="0" applyFont="1" applyFill="1" applyBorder="1" applyAlignment="1">
      <alignment horizontal="left" vertical="center" wrapText="1"/>
    </xf>
    <xf numFmtId="1" fontId="4" fillId="2" borderId="0" xfId="0" applyNumberFormat="1" applyFont="1" applyFill="1" applyAlignment="1">
      <alignment horizontal="right" vertical="center" wrapText="1"/>
    </xf>
    <xf numFmtId="0" fontId="4" fillId="2" borderId="3" xfId="0" applyFont="1" applyFill="1" applyBorder="1" applyAlignment="1">
      <alignment horizontal="left" vertical="center" wrapText="1"/>
    </xf>
    <xf numFmtId="165" fontId="4" fillId="2" borderId="3" xfId="0" applyNumberFormat="1"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165" fontId="6" fillId="2" borderId="2" xfId="0" applyNumberFormat="1" applyFont="1" applyFill="1" applyBorder="1" applyAlignment="1">
      <alignment horizontal="right" vertical="center" wrapText="1"/>
    </xf>
    <xf numFmtId="0" fontId="13" fillId="0" borderId="0" xfId="0" applyFont="1" applyFill="1" applyBorder="1" applyAlignment="1">
      <alignment horizontal="justify" vertical="top" wrapText="1"/>
    </xf>
    <xf numFmtId="0" fontId="13" fillId="0" borderId="0" xfId="0" applyFont="1" applyFill="1" applyBorder="1" applyAlignment="1">
      <alignment horizontal="right" wrapText="1"/>
    </xf>
    <xf numFmtId="0" fontId="13" fillId="0" borderId="0" xfId="0" applyFont="1" applyFill="1" applyBorder="1" applyAlignment="1">
      <alignment horizontal="center" wrapText="1"/>
    </xf>
    <xf numFmtId="0" fontId="13" fillId="0" borderId="3" xfId="0" applyFont="1" applyFill="1" applyBorder="1" applyAlignment="1">
      <alignment horizontal="justify" vertical="top" wrapText="1"/>
    </xf>
    <xf numFmtId="0" fontId="13" fillId="0" borderId="3" xfId="0" quotePrefix="1" applyFont="1" applyFill="1" applyBorder="1" applyAlignment="1">
      <alignment horizontal="center" vertical="top" wrapText="1"/>
    </xf>
    <xf numFmtId="0" fontId="13" fillId="0" borderId="0" xfId="0" applyFont="1" applyFill="1" applyBorder="1" applyAlignment="1">
      <alignment horizontal="center" vertical="top" wrapText="1"/>
    </xf>
    <xf numFmtId="0" fontId="12" fillId="0" borderId="0" xfId="0" applyFont="1" applyFill="1" applyBorder="1" applyAlignment="1">
      <alignment horizontal="justify" vertical="top" wrapText="1"/>
    </xf>
    <xf numFmtId="0" fontId="12" fillId="0" borderId="0" xfId="0" applyFont="1" applyFill="1" applyBorder="1" applyAlignment="1">
      <alignment horizontal="center" vertical="top" wrapText="1"/>
    </xf>
    <xf numFmtId="0" fontId="12" fillId="0" borderId="3" xfId="0" applyFont="1" applyFill="1" applyBorder="1" applyAlignment="1">
      <alignment horizontal="justify" vertical="top" wrapText="1"/>
    </xf>
    <xf numFmtId="0" fontId="12" fillId="0" borderId="3"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left" vertical="top" wrapText="1"/>
    </xf>
    <xf numFmtId="10" fontId="13" fillId="0" borderId="4" xfId="0" applyNumberFormat="1" applyFont="1" applyFill="1" applyBorder="1" applyAlignment="1">
      <alignment horizontal="right" wrapText="1"/>
    </xf>
    <xf numFmtId="0" fontId="13" fillId="0" borderId="4" xfId="0" applyFont="1" applyFill="1" applyBorder="1" applyAlignment="1">
      <alignment horizontal="right" wrapText="1"/>
    </xf>
    <xf numFmtId="0" fontId="13" fillId="0" borderId="5" xfId="0" applyFont="1" applyFill="1" applyBorder="1" applyAlignment="1">
      <alignment horizontal="right" vertical="top" wrapText="1"/>
    </xf>
    <xf numFmtId="0" fontId="13" fillId="0" borderId="0" xfId="0" applyFont="1" applyFill="1" applyBorder="1" applyAlignment="1">
      <alignment horizontal="left" vertical="top" wrapText="1"/>
    </xf>
    <xf numFmtId="10" fontId="13" fillId="0" borderId="0" xfId="0" applyNumberFormat="1" applyFont="1" applyFill="1" applyBorder="1" applyAlignment="1">
      <alignment horizontal="right" wrapText="1"/>
    </xf>
    <xf numFmtId="0" fontId="0" fillId="0" borderId="0" xfId="0" applyBorder="1" applyAlignment="1">
      <alignment horizontal="right" wrapText="1"/>
    </xf>
    <xf numFmtId="0" fontId="13" fillId="0" borderId="5" xfId="0" applyFont="1" applyFill="1" applyBorder="1" applyAlignment="1">
      <alignment horizontal="justify" vertical="top" wrapText="1"/>
    </xf>
    <xf numFmtId="0" fontId="4" fillId="2" borderId="1" xfId="0" applyFont="1" applyFill="1" applyBorder="1" applyAlignment="1">
      <alignment horizontal="center" vertical="center" wrapText="1"/>
    </xf>
    <xf numFmtId="0" fontId="11" fillId="4" borderId="0" xfId="0" applyFont="1" applyFill="1" applyBorder="1"/>
    <xf numFmtId="0" fontId="14" fillId="0" borderId="0" xfId="0" applyFont="1" applyFill="1"/>
    <xf numFmtId="0" fontId="14" fillId="0" borderId="0" xfId="0" applyFont="1" applyFill="1" applyBorder="1"/>
    <xf numFmtId="0" fontId="14" fillId="0" borderId="0" xfId="0" applyFont="1" applyAlignment="1">
      <alignment wrapText="1"/>
    </xf>
    <xf numFmtId="2" fontId="10" fillId="0" borderId="0" xfId="0" applyNumberFormat="1" applyFont="1" applyFill="1" applyBorder="1" applyAlignment="1">
      <alignment horizontal="center" vertical="top" wrapText="1"/>
    </xf>
    <xf numFmtId="165" fontId="0" fillId="0" borderId="0" xfId="0" applyNumberFormat="1" applyFill="1"/>
    <xf numFmtId="0" fontId="4" fillId="2" borderId="1" xfId="0"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167" fontId="5" fillId="2" borderId="2" xfId="0" applyNumberFormat="1" applyFont="1" applyFill="1" applyBorder="1" applyAlignment="1">
      <alignment horizontal="right" vertical="center" wrapText="1"/>
    </xf>
    <xf numFmtId="164" fontId="6" fillId="2" borderId="2" xfId="0" applyNumberFormat="1" applyFont="1" applyFill="1" applyBorder="1" applyAlignment="1">
      <alignment horizontal="right" vertical="center" wrapText="1"/>
    </xf>
    <xf numFmtId="165" fontId="8" fillId="2" borderId="2" xfId="0" applyNumberFormat="1" applyFont="1" applyFill="1" applyBorder="1" applyAlignment="1">
      <alignment horizontal="right" vertical="center" wrapText="1"/>
    </xf>
    <xf numFmtId="0" fontId="4" fillId="2" borderId="0" xfId="0" applyFont="1" applyFill="1" applyAlignment="1">
      <alignment horizontal="left" wrapText="1"/>
    </xf>
    <xf numFmtId="0" fontId="6" fillId="2" borderId="2" xfId="0" applyFont="1" applyFill="1" applyBorder="1" applyAlignment="1">
      <alignment horizontal="right" vertical="center" wrapText="1"/>
    </xf>
    <xf numFmtId="165" fontId="4" fillId="5" borderId="0" xfId="0" applyNumberFormat="1" applyFont="1" applyFill="1" applyAlignment="1">
      <alignment horizontal="center" vertical="center" wrapText="1"/>
    </xf>
    <xf numFmtId="2" fontId="4" fillId="2" borderId="0" xfId="0" applyNumberFormat="1" applyFont="1" applyFill="1" applyAlignment="1">
      <alignment horizontal="center" vertical="center" wrapText="1"/>
    </xf>
    <xf numFmtId="0" fontId="5" fillId="2" borderId="6" xfId="0" applyFont="1" applyFill="1" applyBorder="1" applyAlignment="1">
      <alignment horizontal="center" vertical="center" wrapText="1"/>
    </xf>
    <xf numFmtId="0" fontId="0" fillId="5" borderId="0" xfId="0" applyFill="1"/>
    <xf numFmtId="0" fontId="0" fillId="5" borderId="2" xfId="0" applyFill="1" applyBorder="1"/>
    <xf numFmtId="0" fontId="3" fillId="2" borderId="3"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left" vertical="top" wrapText="1"/>
    </xf>
    <xf numFmtId="0" fontId="0" fillId="0" borderId="1" xfId="0" applyFill="1" applyBorder="1"/>
    <xf numFmtId="0" fontId="0" fillId="0" borderId="3" xfId="0" applyFill="1" applyBorder="1"/>
    <xf numFmtId="0" fontId="16" fillId="4" borderId="0" xfId="0" applyFont="1" applyFill="1"/>
    <xf numFmtId="0" fontId="16" fillId="4" borderId="2" xfId="0" applyFont="1" applyFill="1" applyBorder="1"/>
    <xf numFmtId="0" fontId="0" fillId="0" borderId="0" xfId="0" applyAlignment="1">
      <alignment vertical="center"/>
    </xf>
    <xf numFmtId="0" fontId="4" fillId="2" borderId="3"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165" fontId="4" fillId="5" borderId="0" xfId="0" applyNumberFormat="1" applyFont="1" applyFill="1" applyAlignment="1">
      <alignment horizontal="right" vertical="center" wrapText="1"/>
    </xf>
    <xf numFmtId="165" fontId="4" fillId="5" borderId="2" xfId="0" applyNumberFormat="1" applyFont="1" applyFill="1" applyBorder="1" applyAlignment="1">
      <alignment horizontal="right" vertical="center" wrapText="1"/>
    </xf>
    <xf numFmtId="2" fontId="6" fillId="2" borderId="0" xfId="0" applyNumberFormat="1" applyFont="1" applyFill="1" applyAlignment="1">
      <alignment horizontal="center" wrapText="1"/>
    </xf>
    <xf numFmtId="2" fontId="6" fillId="2" borderId="0" xfId="0" applyNumberFormat="1" applyFont="1" applyFill="1" applyAlignment="1">
      <alignment horizontal="center" vertical="center" wrapText="1"/>
    </xf>
    <xf numFmtId="2" fontId="6" fillId="2" borderId="2" xfId="0" applyNumberFormat="1" applyFont="1" applyFill="1" applyBorder="1" applyAlignment="1">
      <alignment horizontal="center" wrapText="1"/>
    </xf>
    <xf numFmtId="2" fontId="6" fillId="2"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68" fontId="4" fillId="2" borderId="0" xfId="0" applyNumberFormat="1" applyFont="1" applyFill="1" applyAlignment="1">
      <alignment horizontal="right" vertical="center" wrapText="1"/>
    </xf>
    <xf numFmtId="168" fontId="4" fillId="2" borderId="2" xfId="0" applyNumberFormat="1" applyFont="1" applyFill="1" applyBorder="1" applyAlignment="1">
      <alignment horizontal="right" vertical="center" wrapText="1"/>
    </xf>
    <xf numFmtId="0" fontId="4" fillId="0" borderId="7" xfId="0" applyFont="1" applyBorder="1" applyAlignment="1">
      <alignment horizontal="center" wrapText="1"/>
    </xf>
    <xf numFmtId="0" fontId="4" fillId="2" borderId="1"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171" fontId="0" fillId="0" borderId="0" xfId="0" applyNumberFormat="1"/>
    <xf numFmtId="0" fontId="4" fillId="4" borderId="0" xfId="0" applyFont="1" applyFill="1" applyBorder="1" applyAlignment="1">
      <alignment horizontal="center" vertical="center" wrapText="1"/>
    </xf>
    <xf numFmtId="0" fontId="4" fillId="4" borderId="0" xfId="0" applyFont="1" applyFill="1" applyBorder="1" applyAlignment="1">
      <alignment horizontal="center" wrapText="1"/>
    </xf>
    <xf numFmtId="0" fontId="6" fillId="4" borderId="0" xfId="0" applyFont="1" applyFill="1" applyBorder="1" applyAlignment="1">
      <alignment horizontal="left" vertical="center" wrapText="1"/>
    </xf>
    <xf numFmtId="0" fontId="6" fillId="4" borderId="0" xfId="0" applyFont="1" applyFill="1" applyBorder="1" applyAlignment="1">
      <alignment vertical="center" wrapText="1"/>
    </xf>
    <xf numFmtId="165" fontId="4" fillId="4" borderId="0" xfId="0" applyNumberFormat="1" applyFont="1" applyFill="1" applyBorder="1" applyAlignment="1">
      <alignment horizontal="right" vertical="center" wrapText="1"/>
    </xf>
    <xf numFmtId="0" fontId="4" fillId="4" borderId="0" xfId="0" applyFont="1" applyFill="1" applyBorder="1" applyAlignment="1">
      <alignment horizontal="right" wrapText="1"/>
    </xf>
    <xf numFmtId="0" fontId="4" fillId="4" borderId="0" xfId="0" applyFont="1" applyFill="1" applyBorder="1" applyAlignment="1">
      <alignment horizontal="right" vertical="center" wrapText="1"/>
    </xf>
    <xf numFmtId="165" fontId="4" fillId="4" borderId="0" xfId="0" applyNumberFormat="1" applyFont="1" applyFill="1" applyBorder="1" applyAlignment="1">
      <alignment horizontal="right" wrapText="1"/>
    </xf>
    <xf numFmtId="165" fontId="4" fillId="3" borderId="0" xfId="0" applyNumberFormat="1" applyFont="1" applyFill="1" applyBorder="1" applyAlignment="1">
      <alignment horizontal="right" vertical="center" wrapText="1"/>
    </xf>
    <xf numFmtId="0" fontId="4" fillId="3" borderId="0" xfId="0" applyFont="1" applyFill="1" applyBorder="1" applyAlignment="1">
      <alignment horizontal="right" wrapText="1"/>
    </xf>
    <xf numFmtId="165" fontId="4" fillId="3" borderId="0" xfId="0" applyNumberFormat="1" applyFont="1" applyFill="1" applyBorder="1" applyAlignment="1">
      <alignment horizontal="right" wrapText="1"/>
    </xf>
    <xf numFmtId="2" fontId="5" fillId="2" borderId="0" xfId="0" applyNumberFormat="1" applyFont="1" applyFill="1" applyAlignment="1">
      <alignment horizontal="right" vertical="center" wrapText="1"/>
    </xf>
    <xf numFmtId="2" fontId="5" fillId="2" borderId="0" xfId="0" applyNumberFormat="1" applyFont="1" applyFill="1" applyAlignment="1">
      <alignment horizontal="center" vertical="center" wrapText="1"/>
    </xf>
    <xf numFmtId="2" fontId="10" fillId="2" borderId="0" xfId="0" applyNumberFormat="1" applyFont="1" applyFill="1" applyAlignment="1">
      <alignment horizontal="center" vertical="center" wrapText="1"/>
    </xf>
    <xf numFmtId="2" fontId="5" fillId="2" borderId="0" xfId="0" applyNumberFormat="1" applyFont="1" applyFill="1" applyBorder="1" applyAlignment="1">
      <alignment horizontal="right" vertical="center" wrapText="1"/>
    </xf>
    <xf numFmtId="2" fontId="5" fillId="2" borderId="2" xfId="0" applyNumberFormat="1" applyFont="1" applyFill="1" applyBorder="1" applyAlignment="1">
      <alignment horizontal="right" vertical="center" wrapText="1"/>
    </xf>
    <xf numFmtId="2" fontId="10" fillId="2" borderId="2" xfId="0" applyNumberFormat="1" applyFont="1" applyFill="1" applyBorder="1" applyAlignment="1">
      <alignment horizontal="center" vertical="center" wrapText="1"/>
    </xf>
    <xf numFmtId="2" fontId="6" fillId="2" borderId="2" xfId="0" applyNumberFormat="1" applyFont="1" applyFill="1" applyBorder="1" applyAlignment="1">
      <alignment horizontal="right" vertical="center" wrapText="1"/>
    </xf>
    <xf numFmtId="2" fontId="4" fillId="2" borderId="2" xfId="0" applyNumberFormat="1" applyFont="1" applyFill="1" applyBorder="1" applyAlignment="1">
      <alignment horizontal="center" vertical="center" wrapText="1"/>
    </xf>
    <xf numFmtId="2" fontId="5" fillId="2" borderId="0" xfId="1" applyNumberFormat="1" applyFont="1" applyFill="1" applyAlignment="1">
      <alignment horizontal="right" vertical="center" wrapText="1"/>
    </xf>
    <xf numFmtId="2" fontId="4" fillId="4" borderId="2" xfId="0" applyNumberFormat="1" applyFont="1" applyFill="1" applyBorder="1" applyAlignment="1">
      <alignment horizontal="right" vertical="center" wrapText="1"/>
    </xf>
    <xf numFmtId="2" fontId="4" fillId="2" borderId="0" xfId="0" applyNumberFormat="1" applyFont="1" applyFill="1" applyBorder="1" applyAlignment="1">
      <alignment horizontal="right" vertical="center" wrapText="1"/>
    </xf>
    <xf numFmtId="170" fontId="0" fillId="0" borderId="0" xfId="1" applyNumberFormat="1" applyFont="1" applyFill="1"/>
    <xf numFmtId="10" fontId="0" fillId="0" borderId="0" xfId="1" applyNumberFormat="1" applyFont="1" applyFill="1"/>
    <xf numFmtId="2" fontId="14" fillId="0" borderId="0" xfId="0" applyNumberFormat="1" applyFont="1" applyFill="1"/>
    <xf numFmtId="165" fontId="14" fillId="0" borderId="0" xfId="0" applyNumberFormat="1" applyFont="1" applyFill="1"/>
    <xf numFmtId="0" fontId="10" fillId="0" borderId="0" xfId="0" applyFont="1"/>
    <xf numFmtId="0" fontId="0" fillId="0" borderId="0" xfId="0" quotePrefix="1"/>
    <xf numFmtId="2" fontId="4" fillId="0" borderId="0" xfId="0" applyNumberFormat="1" applyFont="1" applyFill="1" applyAlignment="1">
      <alignment horizontal="center" vertical="center" wrapText="1"/>
    </xf>
    <xf numFmtId="0" fontId="6" fillId="0" borderId="0" xfId="0" applyFont="1" applyFill="1" applyBorder="1" applyAlignment="1">
      <alignment horizontal="justify" vertical="top" wrapText="1"/>
    </xf>
    <xf numFmtId="0" fontId="13" fillId="0" borderId="0" xfId="0" applyFont="1" applyFill="1" applyBorder="1" applyAlignment="1">
      <alignment horizontal="center" wrapText="1"/>
    </xf>
    <xf numFmtId="0" fontId="13" fillId="0" borderId="0" xfId="0" applyFont="1" applyFill="1" applyBorder="1" applyAlignment="1">
      <alignment horizontal="right" vertical="top" wrapText="1"/>
    </xf>
    <xf numFmtId="0" fontId="13" fillId="0" borderId="5" xfId="0" applyFont="1" applyFill="1" applyBorder="1" applyAlignment="1">
      <alignment horizontal="right" vertical="top" wrapText="1"/>
    </xf>
    <xf numFmtId="0" fontId="12" fillId="0" borderId="0" xfId="0" applyFont="1" applyFill="1" applyBorder="1" applyAlignment="1">
      <alignment horizontal="right" vertical="top" wrapText="1"/>
    </xf>
    <xf numFmtId="0" fontId="0" fillId="0" borderId="0" xfId="0" applyAlignment="1">
      <alignment horizontal="right" vertical="top" wrapText="1"/>
    </xf>
    <xf numFmtId="0" fontId="11" fillId="0" borderId="3" xfId="0" applyFont="1" applyFill="1" applyBorder="1" applyAlignment="1">
      <alignment horizontal="justify" vertical="top" wrapText="1"/>
    </xf>
    <xf numFmtId="0" fontId="13" fillId="0" borderId="5"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0" xfId="0" applyFont="1" applyFill="1" applyBorder="1" applyAlignment="1">
      <alignment horizontal="right" wrapText="1"/>
    </xf>
    <xf numFmtId="0" fontId="13" fillId="0" borderId="3" xfId="0" quotePrefix="1" applyFont="1" applyFill="1" applyBorder="1" applyAlignment="1">
      <alignment horizontal="center" vertical="top" wrapText="1"/>
    </xf>
    <xf numFmtId="0" fontId="0" fillId="0" borderId="3" xfId="0" applyBorder="1" applyAlignment="1">
      <alignment horizontal="center" vertical="top" wrapText="1"/>
    </xf>
    <xf numFmtId="0" fontId="13" fillId="0" borderId="3" xfId="0" applyFont="1" applyFill="1" applyBorder="1" applyAlignment="1">
      <alignment horizontal="center" vertical="top" wrapText="1"/>
    </xf>
    <xf numFmtId="0" fontId="12" fillId="0" borderId="0" xfId="0" applyFont="1" applyFill="1" applyBorder="1" applyAlignment="1">
      <alignment horizontal="center" vertical="top" wrapText="1"/>
    </xf>
    <xf numFmtId="0" fontId="0" fillId="0" borderId="0" xfId="0" applyAlignment="1">
      <alignment horizontal="center" vertical="top" wrapText="1"/>
    </xf>
    <xf numFmtId="0" fontId="12" fillId="0" borderId="3" xfId="0" applyFont="1" applyFill="1" applyBorder="1" applyAlignment="1">
      <alignment horizontal="right" vertical="top" wrapText="1"/>
    </xf>
    <xf numFmtId="0" fontId="0" fillId="0" borderId="3" xfId="0" applyBorder="1" applyAlignment="1">
      <alignment horizontal="right" vertical="top" wrapText="1"/>
    </xf>
    <xf numFmtId="10" fontId="13" fillId="0" borderId="4" xfId="0" applyNumberFormat="1" applyFont="1" applyFill="1" applyBorder="1" applyAlignment="1">
      <alignment horizontal="right" wrapText="1"/>
    </xf>
    <xf numFmtId="0" fontId="0" fillId="0" borderId="4" xfId="0" applyBorder="1" applyAlignment="1">
      <alignment horizontal="right" wrapText="1"/>
    </xf>
    <xf numFmtId="0" fontId="13" fillId="0" borderId="5" xfId="0" applyFont="1" applyFill="1" applyBorder="1" applyAlignment="1">
      <alignment horizontal="center" wrapText="1"/>
    </xf>
    <xf numFmtId="0" fontId="10" fillId="0" borderId="0" xfId="0" applyFont="1" applyFill="1" applyBorder="1" applyAlignment="1">
      <alignment horizontal="justify" vertical="top" wrapText="1"/>
    </xf>
    <xf numFmtId="0" fontId="6" fillId="0" borderId="3" xfId="0" applyFont="1" applyFill="1" applyBorder="1" applyAlignment="1">
      <alignment horizontal="justify" vertical="top" wrapText="1"/>
    </xf>
    <xf numFmtId="0" fontId="12" fillId="0" borderId="3" xfId="0" applyFont="1" applyFill="1" applyBorder="1" applyAlignment="1">
      <alignment horizontal="center" vertical="center" wrapText="1"/>
    </xf>
    <xf numFmtId="0" fontId="0" fillId="0" borderId="3" xfId="0" applyBorder="1" applyAlignment="1">
      <alignment horizontal="center" vertical="center" wrapText="1"/>
    </xf>
    <xf numFmtId="0" fontId="12" fillId="0" borderId="3" xfId="0" applyFont="1" applyFill="1" applyBorder="1" applyAlignment="1">
      <alignment horizontal="center" vertical="top" wrapText="1"/>
    </xf>
    <xf numFmtId="0" fontId="2" fillId="0" borderId="2" xfId="0" applyFont="1" applyBorder="1" applyAlignment="1">
      <alignment horizontal="left" vertical="top" wrapText="1"/>
    </xf>
    <xf numFmtId="0" fontId="4" fillId="2" borderId="1" xfId="0"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Border="1" applyAlignment="1">
      <alignment horizontal="left" vertical="top" wrapText="1"/>
    </xf>
    <xf numFmtId="0" fontId="4" fillId="2" borderId="2" xfId="0" quotePrefix="1" applyFont="1" applyFill="1" applyBorder="1" applyAlignment="1">
      <alignment horizontal="center" vertical="center" wrapText="1"/>
    </xf>
    <xf numFmtId="0" fontId="5" fillId="2" borderId="0" xfId="0" applyFont="1" applyFill="1" applyAlignment="1">
      <alignment horizontal="center" wrapText="1"/>
    </xf>
    <xf numFmtId="0" fontId="5" fillId="2" borderId="6" xfId="0" applyFont="1" applyFill="1" applyBorder="1" applyAlignment="1">
      <alignment horizontal="center" vertical="center" wrapText="1"/>
    </xf>
    <xf numFmtId="0" fontId="13" fillId="0" borderId="0" xfId="0" applyFont="1" applyAlignment="1">
      <alignment wrapText="1"/>
    </xf>
    <xf numFmtId="0" fontId="14" fillId="4" borderId="3" xfId="0" applyFont="1" applyFill="1" applyBorder="1" applyAlignment="1">
      <alignment horizontal="left"/>
    </xf>
    <xf numFmtId="0" fontId="14" fillId="0" borderId="3" xfId="0" applyFont="1" applyFill="1" applyBorder="1" applyAlignment="1">
      <alignment horizontal="left"/>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1">
                <a:latin typeface="Times New Roman" pitchFamily="18" charset="0"/>
                <a:cs typeface="Times New Roman" pitchFamily="18" charset="0"/>
              </a:defRPr>
            </a:pPr>
            <a:r>
              <a:rPr lang="en-US" sz="900" b="0" i="1">
                <a:latin typeface="Times New Roman" pitchFamily="18" charset="0"/>
                <a:cs typeface="Times New Roman" pitchFamily="18" charset="0"/>
              </a:rPr>
              <a:t>(The corresponding data are given in Example 8.6</a:t>
            </a:r>
            <a:r>
              <a:rPr lang="en-US" sz="900" b="0" i="1" baseline="0">
                <a:latin typeface="Times New Roman" pitchFamily="18" charset="0"/>
                <a:cs typeface="Times New Roman" pitchFamily="18" charset="0"/>
              </a:rPr>
              <a:t>, 8.7 and A.1</a:t>
            </a:r>
            <a:r>
              <a:rPr lang="en-US" sz="900" b="0" i="1">
                <a:latin typeface="Times New Roman" pitchFamily="18" charset="0"/>
                <a:cs typeface="Times New Roman" pitchFamily="18" charset="0"/>
              </a:rPr>
              <a:t>)</a:t>
            </a:r>
          </a:p>
        </c:rich>
      </c:tx>
      <c:layout>
        <c:manualLayout>
          <c:xMode val="edge"/>
          <c:yMode val="edge"/>
          <c:x val="1.5715083486904598E-2"/>
          <c:y val="2.3980815347721809E-2"/>
        </c:manualLayout>
      </c:layout>
      <c:overlay val="0"/>
    </c:title>
    <c:autoTitleDeleted val="0"/>
    <c:plotArea>
      <c:layout>
        <c:manualLayout>
          <c:layoutTarget val="inner"/>
          <c:xMode val="edge"/>
          <c:yMode val="edge"/>
          <c:x val="8.6931160319800527E-2"/>
          <c:y val="0.10167303266043549"/>
          <c:w val="0.83655536028119504"/>
          <c:h val="0.71046464486947269"/>
        </c:manualLayout>
      </c:layout>
      <c:lineChart>
        <c:grouping val="standard"/>
        <c:varyColors val="0"/>
        <c:ser>
          <c:idx val="2"/>
          <c:order val="0"/>
          <c:tx>
            <c:v>One-Quarter Overlap</c:v>
          </c:tx>
          <c:spPr>
            <a:ln>
              <a:solidFill>
                <a:srgbClr val="1F497D">
                  <a:lumMod val="60000"/>
                  <a:lumOff val="40000"/>
                </a:srgbClr>
              </a:solidFill>
            </a:ln>
          </c:spPr>
          <c:marker>
            <c:symbol val="square"/>
            <c:size val="6"/>
            <c:spPr>
              <a:solidFill>
                <a:schemeClr val="accent1"/>
              </a:solidFill>
              <a:ln>
                <a:solidFill>
                  <a:srgbClr val="1F497D">
                    <a:lumMod val="60000"/>
                    <a:lumOff val="40000"/>
                  </a:srgbClr>
                </a:solidFill>
              </a:ln>
            </c:spPr>
          </c:marker>
          <c:cat>
            <c:numRef>
              <c:f>'Figure 8.1'!$L$4:$L$15</c:f>
              <c:numCache>
                <c:formatCode>General</c:formatCode>
                <c:ptCount val="12"/>
                <c:pt idx="2">
                  <c:v>2011</c:v>
                </c:pt>
                <c:pt idx="6">
                  <c:v>2012</c:v>
                </c:pt>
                <c:pt idx="10">
                  <c:v>2013</c:v>
                </c:pt>
              </c:numCache>
            </c:numRef>
          </c:cat>
          <c:val>
            <c:numRef>
              <c:f>'Figure 8.1'!$N$4:$N$15</c:f>
              <c:numCache>
                <c:formatCode>0.0</c:formatCode>
                <c:ptCount val="12"/>
                <c:pt idx="0">
                  <c:v>377.67973856209142</c:v>
                </c:pt>
                <c:pt idx="1">
                  <c:v>377.28073668491788</c:v>
                </c:pt>
                <c:pt idx="2">
                  <c:v>377.42223102833361</c:v>
                </c:pt>
                <c:pt idx="3">
                  <c:v>378.59566539178178</c:v>
                </c:pt>
                <c:pt idx="4">
                  <c:v>379.22920035971316</c:v>
                </c:pt>
                <c:pt idx="5">
                  <c:v>379.16289658072031</c:v>
                </c:pt>
                <c:pt idx="6">
                  <c:v>381.11808883776973</c:v>
                </c:pt>
                <c:pt idx="7">
                  <c:v>384.5991608928291</c:v>
                </c:pt>
                <c:pt idx="8">
                  <c:v>387.64597232535584</c:v>
                </c:pt>
                <c:pt idx="9">
                  <c:v>389.79057133656789</c:v>
                </c:pt>
                <c:pt idx="10">
                  <c:v>389.71251539299487</c:v>
                </c:pt>
                <c:pt idx="11">
                  <c:v>389.15419005540309</c:v>
                </c:pt>
              </c:numCache>
            </c:numRef>
          </c:val>
          <c:smooth val="0"/>
          <c:extLst>
            <c:ext xmlns:c16="http://schemas.microsoft.com/office/drawing/2014/chart" uri="{C3380CC4-5D6E-409C-BE32-E72D297353CC}">
              <c16:uniqueId val="{00000000-B283-4545-819D-936310F28A57}"/>
            </c:ext>
          </c:extLst>
        </c:ser>
        <c:ser>
          <c:idx val="1"/>
          <c:order val="1"/>
          <c:tx>
            <c:v>Annual Overlap</c:v>
          </c:tx>
          <c:spPr>
            <a:ln w="22225">
              <a:solidFill>
                <a:schemeClr val="tx1"/>
              </a:solidFill>
            </a:ln>
          </c:spPr>
          <c:marker>
            <c:symbol val="square"/>
            <c:size val="6"/>
            <c:spPr>
              <a:solidFill>
                <a:schemeClr val="tx1"/>
              </a:solidFill>
              <a:ln>
                <a:solidFill>
                  <a:schemeClr val="tx1"/>
                </a:solidFill>
              </a:ln>
            </c:spPr>
          </c:marker>
          <c:cat>
            <c:numRef>
              <c:f>'Figure 8.1'!$L$4:$L$15</c:f>
              <c:numCache>
                <c:formatCode>General</c:formatCode>
                <c:ptCount val="12"/>
                <c:pt idx="2">
                  <c:v>2011</c:v>
                </c:pt>
                <c:pt idx="6">
                  <c:v>2012</c:v>
                </c:pt>
                <c:pt idx="10">
                  <c:v>2013</c:v>
                </c:pt>
              </c:numCache>
            </c:numRef>
          </c:cat>
          <c:val>
            <c:numRef>
              <c:f>'Figure 8.1'!$M$4:$M$15</c:f>
              <c:numCache>
                <c:formatCode>0.0</c:formatCode>
                <c:ptCount val="12"/>
                <c:pt idx="0">
                  <c:v>377.67973856209142</c:v>
                </c:pt>
                <c:pt idx="1">
                  <c:v>377.28073668491788</c:v>
                </c:pt>
                <c:pt idx="2">
                  <c:v>377.42223102833361</c:v>
                </c:pt>
                <c:pt idx="3">
                  <c:v>378.59566539178178</c:v>
                </c:pt>
                <c:pt idx="4">
                  <c:v>379.37894173614086</c:v>
                </c:pt>
                <c:pt idx="5">
                  <c:v>379.31261177662412</c:v>
                </c:pt>
                <c:pt idx="6">
                  <c:v>381.26857605539425</c:v>
                </c:pt>
                <c:pt idx="7">
                  <c:v>384.75102263678338</c:v>
                </c:pt>
                <c:pt idx="8">
                  <c:v>388.61639296015909</c:v>
                </c:pt>
                <c:pt idx="9">
                  <c:v>390.76636069253004</c:v>
                </c:pt>
                <c:pt idx="10">
                  <c:v>390.68810934618324</c:v>
                </c:pt>
                <c:pt idx="11">
                  <c:v>390.12838631464581</c:v>
                </c:pt>
              </c:numCache>
            </c:numRef>
          </c:val>
          <c:smooth val="0"/>
          <c:extLst>
            <c:ext xmlns:c16="http://schemas.microsoft.com/office/drawing/2014/chart" uri="{C3380CC4-5D6E-409C-BE32-E72D297353CC}">
              <c16:uniqueId val="{00000001-B283-4545-819D-936310F28A57}"/>
            </c:ext>
          </c:extLst>
        </c:ser>
        <c:ser>
          <c:idx val="0"/>
          <c:order val="2"/>
          <c:tx>
            <c:v>One-Quarter Overlap with Benchmarking</c:v>
          </c:tx>
          <c:spPr>
            <a:ln>
              <a:solidFill>
                <a:srgbClr val="C00000"/>
              </a:solidFill>
            </a:ln>
          </c:spPr>
          <c:marker>
            <c:symbol val="square"/>
            <c:size val="6"/>
            <c:spPr>
              <a:solidFill>
                <a:srgbClr val="C00000"/>
              </a:solidFill>
              <a:ln>
                <a:solidFill>
                  <a:srgbClr val="C00000"/>
                </a:solidFill>
              </a:ln>
            </c:spPr>
          </c:marker>
          <c:cat>
            <c:numRef>
              <c:f>'Figure 8.1'!$L$4:$L$15</c:f>
              <c:numCache>
                <c:formatCode>General</c:formatCode>
                <c:ptCount val="12"/>
                <c:pt idx="2">
                  <c:v>2011</c:v>
                </c:pt>
                <c:pt idx="6">
                  <c:v>2012</c:v>
                </c:pt>
                <c:pt idx="10">
                  <c:v>2013</c:v>
                </c:pt>
              </c:numCache>
            </c:numRef>
          </c:cat>
          <c:val>
            <c:numRef>
              <c:f>'Figure 8.1'!$O$4:$O$15</c:f>
              <c:numCache>
                <c:formatCode>0.0</c:formatCode>
                <c:ptCount val="12"/>
                <c:pt idx="0">
                  <c:v>377.68747835127868</c:v>
                </c:pt>
                <c:pt idx="1">
                  <c:v>377.2853774677904</c:v>
                </c:pt>
                <c:pt idx="2">
                  <c:v>377.42069284072664</c:v>
                </c:pt>
                <c:pt idx="3">
                  <c:v>378.58482300732936</c:v>
                </c:pt>
                <c:pt idx="4">
                  <c:v>379.20591052929512</c:v>
                </c:pt>
                <c:pt idx="5">
                  <c:v>379.2034384672084</c:v>
                </c:pt>
                <c:pt idx="6">
                  <c:v>381.29963115026953</c:v>
                </c:pt>
                <c:pt idx="7">
                  <c:v>385.00217205816961</c:v>
                </c:pt>
                <c:pt idx="8">
                  <c:v>388.35279296305748</c:v>
                </c:pt>
                <c:pt idx="9">
                  <c:v>390.72829002261989</c:v>
                </c:pt>
                <c:pt idx="10">
                  <c:v>390.80129485703446</c:v>
                </c:pt>
                <c:pt idx="11">
                  <c:v>390.31687147080697</c:v>
                </c:pt>
              </c:numCache>
            </c:numRef>
          </c:val>
          <c:smooth val="0"/>
          <c:extLst>
            <c:ext xmlns:c16="http://schemas.microsoft.com/office/drawing/2014/chart" uri="{C3380CC4-5D6E-409C-BE32-E72D297353CC}">
              <c16:uniqueId val="{00000002-B283-4545-819D-936310F28A57}"/>
            </c:ext>
          </c:extLst>
        </c:ser>
        <c:dLbls>
          <c:showLegendKey val="0"/>
          <c:showVal val="0"/>
          <c:showCatName val="0"/>
          <c:showSerName val="0"/>
          <c:showPercent val="0"/>
          <c:showBubbleSize val="0"/>
        </c:dLbls>
        <c:marker val="1"/>
        <c:smooth val="0"/>
        <c:axId val="119215232"/>
        <c:axId val="119217152"/>
      </c:lineChart>
      <c:catAx>
        <c:axId val="119215232"/>
        <c:scaling>
          <c:orientation val="minMax"/>
        </c:scaling>
        <c:delete val="0"/>
        <c:axPos val="b"/>
        <c:majorGridlines>
          <c:spPr>
            <a:ln w="15875">
              <a:solidFill>
                <a:schemeClr val="accent1"/>
              </a:solidFill>
            </a:ln>
          </c:spPr>
        </c:majorGridlines>
        <c:numFmt formatCode="General" sourceLinked="1"/>
        <c:majorTickMark val="cross"/>
        <c:minorTickMark val="none"/>
        <c:tickLblPos val="nextTo"/>
        <c:spPr>
          <a:ln w="12700">
            <a:solidFill>
              <a:schemeClr val="tx2">
                <a:lumMod val="60000"/>
                <a:lumOff val="40000"/>
              </a:schemeClr>
            </a:solidFill>
          </a:ln>
        </c:spPr>
        <c:txPr>
          <a:bodyPr rot="0" vert="horz"/>
          <a:lstStyle/>
          <a:p>
            <a:pPr>
              <a:defRPr sz="900">
                <a:latin typeface="Times New Roman" pitchFamily="18" charset="0"/>
                <a:cs typeface="Times New Roman" pitchFamily="18" charset="0"/>
              </a:defRPr>
            </a:pPr>
            <a:endParaRPr lang="en-US"/>
          </a:p>
        </c:txPr>
        <c:crossAx val="119217152"/>
        <c:crosses val="autoZero"/>
        <c:auto val="0"/>
        <c:lblAlgn val="ctr"/>
        <c:lblOffset val="100"/>
        <c:tickMarkSkip val="4"/>
        <c:noMultiLvlLbl val="1"/>
      </c:catAx>
      <c:valAx>
        <c:axId val="119217152"/>
        <c:scaling>
          <c:orientation val="minMax"/>
          <c:min val="375"/>
        </c:scaling>
        <c:delete val="0"/>
        <c:axPos val="l"/>
        <c:numFmt formatCode="0.0" sourceLinked="1"/>
        <c:majorTickMark val="cross"/>
        <c:minorTickMark val="none"/>
        <c:tickLblPos val="nextTo"/>
        <c:spPr>
          <a:noFill/>
          <a:ln w="9525">
            <a:solidFill>
              <a:schemeClr val="tx2">
                <a:lumMod val="60000"/>
                <a:lumOff val="40000"/>
              </a:schemeClr>
            </a:solidFill>
          </a:ln>
          <a:effectLst>
            <a:outerShdw sx="1000" sy="1000" algn="ctr" rotWithShape="0">
              <a:srgbClr val="000000"/>
            </a:outerShdw>
          </a:effectLst>
        </c:spPr>
        <c:txPr>
          <a:bodyPr rot="0" vert="horz"/>
          <a:lstStyle/>
          <a:p>
            <a:pPr>
              <a:defRPr sz="900">
                <a:latin typeface="Times New Roman" pitchFamily="18" charset="0"/>
                <a:cs typeface="Times New Roman" pitchFamily="18" charset="0"/>
              </a:defRPr>
            </a:pPr>
            <a:endParaRPr lang="en-US"/>
          </a:p>
        </c:txPr>
        <c:crossAx val="119215232"/>
        <c:crosses val="autoZero"/>
        <c:crossBetween val="between"/>
        <c:majorUnit val="2"/>
      </c:valAx>
      <c:spPr>
        <a:noFill/>
        <a:ln>
          <a:solidFill>
            <a:srgbClr val="4F81BD"/>
          </a:solidFill>
        </a:ln>
        <a:effectLst>
          <a:outerShdw blurRad="50800" dist="50800" dir="5400000" algn="ctr" rotWithShape="0">
            <a:schemeClr val="bg1"/>
          </a:outerShdw>
        </a:effectLst>
      </c:spPr>
    </c:plotArea>
    <c:legend>
      <c:legendPos val="b"/>
      <c:layout>
        <c:manualLayout>
          <c:xMode val="edge"/>
          <c:yMode val="edge"/>
          <c:x val="0.10611841420404138"/>
          <c:y val="0.86022440275350665"/>
          <c:w val="0.7839345095083633"/>
          <c:h val="0.13977559724649671"/>
        </c:manualLayout>
      </c:layout>
      <c:overlay val="0"/>
      <c:txPr>
        <a:bodyPr/>
        <a:lstStyle/>
        <a:p>
          <a:pPr>
            <a:defRPr sz="800" i="1">
              <a:latin typeface="Times New Roman" pitchFamily="18" charset="0"/>
              <a:cs typeface="Times New Roman" pitchFamily="18" charset="0"/>
            </a:defRPr>
          </a:pPr>
          <a:endParaRPr lang="en-US"/>
        </a:p>
      </c:txPr>
    </c:legend>
    <c:plotVisOnly val="1"/>
    <c:dispBlanksAs val="gap"/>
    <c:showDLblsOverMax val="0"/>
  </c:chart>
  <c:spPr>
    <a:ln>
      <a:noFill/>
    </a:ln>
  </c:spPr>
  <c:printSettings>
    <c:headerFooter/>
    <c:pageMargins b="0.75000000000000888" l="0.70000000000000162" r="0.70000000000000162" t="0.75000000000000888"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30347522349206E-2"/>
          <c:y val="6.1971830985915487E-2"/>
          <c:w val="0.84338168255283874"/>
          <c:h val="0.72936397710433809"/>
        </c:manualLayout>
      </c:layout>
      <c:lineChart>
        <c:grouping val="standard"/>
        <c:varyColors val="0"/>
        <c:ser>
          <c:idx val="0"/>
          <c:order val="0"/>
          <c:tx>
            <c:v>One-Quarter Overlap</c:v>
          </c:tx>
          <c:marker>
            <c:symbol val="diamond"/>
            <c:size val="7"/>
          </c:marker>
          <c:cat>
            <c:numRef>
              <c:f>'Figure 8.1'!$L$4:$L$15</c:f>
              <c:numCache>
                <c:formatCode>General</c:formatCode>
                <c:ptCount val="12"/>
                <c:pt idx="2">
                  <c:v>2011</c:v>
                </c:pt>
                <c:pt idx="6">
                  <c:v>2012</c:v>
                </c:pt>
                <c:pt idx="10">
                  <c:v>2013</c:v>
                </c:pt>
              </c:numCache>
            </c:numRef>
          </c:cat>
          <c:val>
            <c:numRef>
              <c:f>'Figure 8.1'!$Q$4:$Q$15</c:f>
              <c:numCache>
                <c:formatCode>0.0</c:formatCode>
                <c:ptCount val="12"/>
                <c:pt idx="1">
                  <c:v>-0.10564556062567476</c:v>
                </c:pt>
                <c:pt idx="2">
                  <c:v>3.7503728565368988E-2</c:v>
                </c:pt>
                <c:pt idx="3">
                  <c:v>0.31090759022089287</c:v>
                </c:pt>
                <c:pt idx="4">
                  <c:v>0.16733814616598863</c:v>
                </c:pt>
                <c:pt idx="5">
                  <c:v>-1.7483827439974675E-2</c:v>
                </c:pt>
                <c:pt idx="6">
                  <c:v>0.51566022801314659</c:v>
                </c:pt>
                <c:pt idx="7">
                  <c:v>0.91338410771186318</c:v>
                </c:pt>
                <c:pt idx="8">
                  <c:v>0.79220438896790313</c:v>
                </c:pt>
                <c:pt idx="9">
                  <c:v>0.55323650039424876</c:v>
                </c:pt>
                <c:pt idx="10">
                  <c:v>-2.0025097914853518E-2</c:v>
                </c:pt>
                <c:pt idx="11">
                  <c:v>-0.14326595003723241</c:v>
                </c:pt>
              </c:numCache>
            </c:numRef>
          </c:val>
          <c:smooth val="0"/>
          <c:extLst>
            <c:ext xmlns:c16="http://schemas.microsoft.com/office/drawing/2014/chart" uri="{C3380CC4-5D6E-409C-BE32-E72D297353CC}">
              <c16:uniqueId val="{00000000-8C9F-4574-86A2-FBBBF2002760}"/>
            </c:ext>
          </c:extLst>
        </c:ser>
        <c:ser>
          <c:idx val="1"/>
          <c:order val="1"/>
          <c:tx>
            <c:v>Annual Overlap</c:v>
          </c:tx>
          <c:spPr>
            <a:ln>
              <a:solidFill>
                <a:schemeClr val="tx1"/>
              </a:solidFill>
            </a:ln>
          </c:spPr>
          <c:marker>
            <c:symbol val="square"/>
            <c:size val="6"/>
            <c:spPr>
              <a:solidFill>
                <a:schemeClr val="tx1"/>
              </a:solidFill>
              <a:ln>
                <a:solidFill>
                  <a:schemeClr val="tx1"/>
                </a:solidFill>
              </a:ln>
            </c:spPr>
          </c:marker>
          <c:cat>
            <c:numRef>
              <c:f>'Figure 8.1'!$L$4:$L$15</c:f>
              <c:numCache>
                <c:formatCode>General</c:formatCode>
                <c:ptCount val="12"/>
                <c:pt idx="2">
                  <c:v>2011</c:v>
                </c:pt>
                <c:pt idx="6">
                  <c:v>2012</c:v>
                </c:pt>
                <c:pt idx="10">
                  <c:v>2013</c:v>
                </c:pt>
              </c:numCache>
            </c:numRef>
          </c:cat>
          <c:val>
            <c:numRef>
              <c:f>'Figure 8.1'!$P$4:$P$15</c:f>
              <c:numCache>
                <c:formatCode>0.0</c:formatCode>
                <c:ptCount val="12"/>
                <c:pt idx="1">
                  <c:v>-0.10564556062567476</c:v>
                </c:pt>
                <c:pt idx="2">
                  <c:v>3.7503728565368988E-2</c:v>
                </c:pt>
                <c:pt idx="3">
                  <c:v>0.31090759022089287</c:v>
                </c:pt>
                <c:pt idx="4">
                  <c:v>0.20688993983819159</c:v>
                </c:pt>
                <c:pt idx="5">
                  <c:v>-1.7483827439974675E-2</c:v>
                </c:pt>
                <c:pt idx="6">
                  <c:v>0.51566022801318923</c:v>
                </c:pt>
                <c:pt idx="7">
                  <c:v>0.91338410771182055</c:v>
                </c:pt>
                <c:pt idx="8">
                  <c:v>1.0046419881838204</c:v>
                </c:pt>
                <c:pt idx="9">
                  <c:v>0.55323650039420613</c:v>
                </c:pt>
                <c:pt idx="10">
                  <c:v>-2.0025097914810885E-2</c:v>
                </c:pt>
                <c:pt idx="11">
                  <c:v>-0.14326595003726084</c:v>
                </c:pt>
              </c:numCache>
            </c:numRef>
          </c:val>
          <c:smooth val="0"/>
          <c:extLst>
            <c:ext xmlns:c16="http://schemas.microsoft.com/office/drawing/2014/chart" uri="{C3380CC4-5D6E-409C-BE32-E72D297353CC}">
              <c16:uniqueId val="{00000001-8C9F-4574-86A2-FBBBF2002760}"/>
            </c:ext>
          </c:extLst>
        </c:ser>
        <c:ser>
          <c:idx val="2"/>
          <c:order val="2"/>
          <c:tx>
            <c:v>One-Quarter Overlap with Benchmarking</c:v>
          </c:tx>
          <c:spPr>
            <a:ln>
              <a:solidFill>
                <a:srgbClr val="C00000"/>
              </a:solidFill>
            </a:ln>
          </c:spPr>
          <c:marker>
            <c:symbol val="square"/>
            <c:size val="6"/>
            <c:spPr>
              <a:solidFill>
                <a:srgbClr val="C00000"/>
              </a:solidFill>
              <a:ln>
                <a:solidFill>
                  <a:srgbClr val="C00000"/>
                </a:solidFill>
              </a:ln>
            </c:spPr>
          </c:marker>
          <c:cat>
            <c:numRef>
              <c:f>'Figure 8.1'!$L$4:$L$15</c:f>
              <c:numCache>
                <c:formatCode>General</c:formatCode>
                <c:ptCount val="12"/>
                <c:pt idx="2">
                  <c:v>2011</c:v>
                </c:pt>
                <c:pt idx="6">
                  <c:v>2012</c:v>
                </c:pt>
                <c:pt idx="10">
                  <c:v>2013</c:v>
                </c:pt>
              </c:numCache>
            </c:numRef>
          </c:cat>
          <c:val>
            <c:numRef>
              <c:f>'Figure 8.1'!$R$4:$R$15</c:f>
              <c:numCache>
                <c:formatCode>0.0</c:formatCode>
                <c:ptCount val="12"/>
                <c:pt idx="1">
                  <c:v>-0.10646391700448987</c:v>
                </c:pt>
                <c:pt idx="2">
                  <c:v>3.5865522762762225E-2</c:v>
                </c:pt>
                <c:pt idx="3">
                  <c:v>0.30844365152336195</c:v>
                </c:pt>
                <c:pt idx="4">
                  <c:v>0.16405505034038015</c:v>
                </c:pt>
                <c:pt idx="5">
                  <c:v>-6.5190494612465955E-4</c:v>
                </c:pt>
                <c:pt idx="6">
                  <c:v>0.55278841656452471</c:v>
                </c:pt>
                <c:pt idx="7">
                  <c:v>0.97103186193245961</c:v>
                </c:pt>
                <c:pt idx="8">
                  <c:v>0.8702862342245794</c:v>
                </c:pt>
                <c:pt idx="9">
                  <c:v>0.61168532906326334</c:v>
                </c:pt>
                <c:pt idx="10">
                  <c:v>1.8684297062378619E-2</c:v>
                </c:pt>
                <c:pt idx="11">
                  <c:v>-0.12395644349251711</c:v>
                </c:pt>
              </c:numCache>
            </c:numRef>
          </c:val>
          <c:smooth val="0"/>
          <c:extLst>
            <c:ext xmlns:c16="http://schemas.microsoft.com/office/drawing/2014/chart" uri="{C3380CC4-5D6E-409C-BE32-E72D297353CC}">
              <c16:uniqueId val="{00000002-8C9F-4574-86A2-FBBBF2002760}"/>
            </c:ext>
          </c:extLst>
        </c:ser>
        <c:dLbls>
          <c:showLegendKey val="0"/>
          <c:showVal val="0"/>
          <c:showCatName val="0"/>
          <c:showSerName val="0"/>
          <c:showPercent val="0"/>
          <c:showBubbleSize val="0"/>
        </c:dLbls>
        <c:marker val="1"/>
        <c:smooth val="0"/>
        <c:axId val="114545408"/>
        <c:axId val="114547328"/>
      </c:lineChart>
      <c:catAx>
        <c:axId val="114545408"/>
        <c:scaling>
          <c:orientation val="minMax"/>
        </c:scaling>
        <c:delete val="0"/>
        <c:axPos val="b"/>
        <c:majorGridlines>
          <c:spPr>
            <a:ln w="12700">
              <a:solidFill>
                <a:schemeClr val="accent1"/>
              </a:solidFill>
            </a:ln>
          </c:spPr>
        </c:majorGridlines>
        <c:numFmt formatCode="General" sourceLinked="1"/>
        <c:majorTickMark val="none"/>
        <c:minorTickMark val="none"/>
        <c:tickLblPos val="low"/>
        <c:spPr>
          <a:ln w="3175">
            <a:solidFill>
              <a:srgbClr val="1F497D">
                <a:lumMod val="60000"/>
                <a:lumOff val="40000"/>
              </a:srgbClr>
            </a:solidFill>
          </a:ln>
        </c:spPr>
        <c:txPr>
          <a:bodyPr/>
          <a:lstStyle/>
          <a:p>
            <a:pPr>
              <a:defRPr sz="900">
                <a:latin typeface="Times New Roman" pitchFamily="18" charset="0"/>
                <a:cs typeface="Times New Roman" pitchFamily="18" charset="0"/>
              </a:defRPr>
            </a:pPr>
            <a:endParaRPr lang="en-US"/>
          </a:p>
        </c:txPr>
        <c:crossAx val="114547328"/>
        <c:crosses val="autoZero"/>
        <c:auto val="1"/>
        <c:lblAlgn val="ctr"/>
        <c:lblOffset val="100"/>
        <c:tickMarkSkip val="4"/>
        <c:noMultiLvlLbl val="0"/>
      </c:catAx>
      <c:valAx>
        <c:axId val="114547328"/>
        <c:scaling>
          <c:orientation val="minMax"/>
        </c:scaling>
        <c:delete val="0"/>
        <c:axPos val="l"/>
        <c:numFmt formatCode="#,##0.00" sourceLinked="0"/>
        <c:majorTickMark val="cross"/>
        <c:minorTickMark val="none"/>
        <c:tickLblPos val="nextTo"/>
        <c:spPr>
          <a:ln>
            <a:solidFill>
              <a:schemeClr val="tx2">
                <a:lumMod val="60000"/>
                <a:lumOff val="40000"/>
              </a:schemeClr>
            </a:solidFill>
          </a:ln>
        </c:spPr>
        <c:txPr>
          <a:bodyPr/>
          <a:lstStyle/>
          <a:p>
            <a:pPr>
              <a:defRPr sz="900">
                <a:latin typeface="Times New Roman" pitchFamily="18" charset="0"/>
                <a:cs typeface="Times New Roman" pitchFamily="18" charset="0"/>
              </a:defRPr>
            </a:pPr>
            <a:endParaRPr lang="en-US"/>
          </a:p>
        </c:txPr>
        <c:crossAx val="114545408"/>
        <c:crosses val="autoZero"/>
        <c:crossBetween val="between"/>
      </c:valAx>
      <c:spPr>
        <a:ln>
          <a:solidFill>
            <a:srgbClr val="4F81BD"/>
          </a:solidFill>
        </a:ln>
      </c:spPr>
    </c:plotArea>
    <c:legend>
      <c:legendPos val="b"/>
      <c:legendEntry>
        <c:idx val="0"/>
        <c:txPr>
          <a:bodyPr/>
          <a:lstStyle/>
          <a:p>
            <a:pPr>
              <a:defRPr sz="800" i="1">
                <a:latin typeface="Times New Roman" pitchFamily="18" charset="0"/>
                <a:cs typeface="Times New Roman" pitchFamily="18" charset="0"/>
              </a:defRPr>
            </a:pPr>
            <a:endParaRPr lang="en-US"/>
          </a:p>
        </c:txPr>
      </c:legendEntry>
      <c:legendEntry>
        <c:idx val="1"/>
        <c:txPr>
          <a:bodyPr/>
          <a:lstStyle/>
          <a:p>
            <a:pPr>
              <a:defRPr sz="800" i="1">
                <a:latin typeface="Times New Roman" pitchFamily="18" charset="0"/>
                <a:cs typeface="Times New Roman" pitchFamily="18" charset="0"/>
              </a:defRPr>
            </a:pPr>
            <a:endParaRPr lang="en-US"/>
          </a:p>
        </c:txPr>
      </c:legendEntry>
      <c:layout>
        <c:manualLayout>
          <c:xMode val="edge"/>
          <c:yMode val="edge"/>
          <c:x val="8.3415512910510234E-2"/>
          <c:y val="0.8875013317062278"/>
          <c:w val="0.84027098116494836"/>
          <c:h val="7.267532517844863E-2"/>
        </c:manualLayout>
      </c:layout>
      <c:overlay val="0"/>
      <c:txPr>
        <a:bodyPr/>
        <a:lstStyle/>
        <a:p>
          <a:pPr>
            <a:defRPr sz="800" i="1">
              <a:latin typeface="Times New Roman" pitchFamily="18" charset="0"/>
              <a:cs typeface="Times New Roman" pitchFamily="18" charset="0"/>
            </a:defRPr>
          </a:pPr>
          <a:endParaRPr lang="en-US"/>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1">
                <a:latin typeface="Times New Roman" pitchFamily="18" charset="0"/>
                <a:cs typeface="Times New Roman" pitchFamily="18" charset="0"/>
              </a:defRPr>
            </a:pPr>
            <a:r>
              <a:rPr lang="en-US" sz="900" b="0" i="1">
                <a:latin typeface="Times New Roman" pitchFamily="18" charset="0"/>
                <a:cs typeface="Times New Roman" pitchFamily="18" charset="0"/>
              </a:rPr>
              <a:t>(The corresponding data are given in Examples 8.6</a:t>
            </a:r>
            <a:r>
              <a:rPr lang="en-US" sz="900" b="0" i="1" baseline="0">
                <a:latin typeface="Times New Roman" pitchFamily="18" charset="0"/>
                <a:cs typeface="Times New Roman" pitchFamily="18" charset="0"/>
              </a:rPr>
              <a:t> and 8.8.)</a:t>
            </a:r>
            <a:endParaRPr lang="en-US" sz="900" b="0" i="1">
              <a:latin typeface="Times New Roman" pitchFamily="18" charset="0"/>
              <a:cs typeface="Times New Roman" pitchFamily="18" charset="0"/>
            </a:endParaRPr>
          </a:p>
        </c:rich>
      </c:tx>
      <c:layout>
        <c:manualLayout>
          <c:xMode val="edge"/>
          <c:yMode val="edge"/>
          <c:x val="1.5715083486904598E-2"/>
          <c:y val="2.3980815347721809E-2"/>
        </c:manualLayout>
      </c:layout>
      <c:overlay val="0"/>
    </c:title>
    <c:autoTitleDeleted val="0"/>
    <c:plotArea>
      <c:layout>
        <c:manualLayout>
          <c:layoutTarget val="inner"/>
          <c:xMode val="edge"/>
          <c:yMode val="edge"/>
          <c:x val="8.6931160319800527E-2"/>
          <c:y val="0.10167303266043549"/>
          <c:w val="0.83655536028119504"/>
          <c:h val="0.71046464486947269"/>
        </c:manualLayout>
      </c:layout>
      <c:lineChart>
        <c:grouping val="standard"/>
        <c:varyColors val="0"/>
        <c:ser>
          <c:idx val="2"/>
          <c:order val="0"/>
          <c:tx>
            <c:v>Fisher (One-Quarter Overlap)</c:v>
          </c:tx>
          <c:spPr>
            <a:ln>
              <a:solidFill>
                <a:srgbClr val="1F497D">
                  <a:lumMod val="60000"/>
                  <a:lumOff val="40000"/>
                </a:srgbClr>
              </a:solidFill>
            </a:ln>
          </c:spPr>
          <c:marker>
            <c:symbol val="square"/>
            <c:size val="6"/>
            <c:spPr>
              <a:solidFill>
                <a:schemeClr val="accent1"/>
              </a:solidFill>
              <a:ln>
                <a:solidFill>
                  <a:srgbClr val="1F497D">
                    <a:lumMod val="60000"/>
                    <a:lumOff val="40000"/>
                  </a:srgbClr>
                </a:solidFill>
              </a:ln>
            </c:spPr>
          </c:marker>
          <c:cat>
            <c:numRef>
              <c:f>'Figure 8.2'!$L$4:$L$15</c:f>
              <c:numCache>
                <c:formatCode>General</c:formatCode>
                <c:ptCount val="12"/>
                <c:pt idx="2">
                  <c:v>2011</c:v>
                </c:pt>
                <c:pt idx="6">
                  <c:v>2012</c:v>
                </c:pt>
                <c:pt idx="10">
                  <c:v>2013</c:v>
                </c:pt>
              </c:numCache>
            </c:numRef>
          </c:cat>
          <c:val>
            <c:numRef>
              <c:f>'Figure 8.2'!$N$4:$N$15</c:f>
              <c:numCache>
                <c:formatCode>0.00</c:formatCode>
                <c:ptCount val="12"/>
                <c:pt idx="0">
                  <c:v>377.75560540170989</c:v>
                </c:pt>
                <c:pt idx="1">
                  <c:v>377.44123204709024</c:v>
                </c:pt>
                <c:pt idx="2">
                  <c:v>377.6951486565502</c:v>
                </c:pt>
                <c:pt idx="3">
                  <c:v>378.88396278591625</c:v>
                </c:pt>
                <c:pt idx="4">
                  <c:v>379.46457426056753</c:v>
                </c:pt>
                <c:pt idx="5">
                  <c:v>379.64222179508198</c:v>
                </c:pt>
                <c:pt idx="6">
                  <c:v>381.83595845817626</c:v>
                </c:pt>
                <c:pt idx="7">
                  <c:v>385.92848971311707</c:v>
                </c:pt>
                <c:pt idx="8">
                  <c:v>388.89775431117289</c:v>
                </c:pt>
                <c:pt idx="9">
                  <c:v>391.02684700085177</c:v>
                </c:pt>
                <c:pt idx="10">
                  <c:v>390.80605497421345</c:v>
                </c:pt>
                <c:pt idx="11">
                  <c:v>390.13491709860961</c:v>
                </c:pt>
              </c:numCache>
            </c:numRef>
          </c:val>
          <c:smooth val="0"/>
          <c:extLst>
            <c:ext xmlns:c16="http://schemas.microsoft.com/office/drawing/2014/chart" uri="{C3380CC4-5D6E-409C-BE32-E72D297353CC}">
              <c16:uniqueId val="{00000000-514A-4A18-9794-E2B332C58FAF}"/>
            </c:ext>
          </c:extLst>
        </c:ser>
        <c:ser>
          <c:idx val="1"/>
          <c:order val="1"/>
          <c:tx>
            <c:v>Laspeyres (Annual Overlap)</c:v>
          </c:tx>
          <c:spPr>
            <a:ln w="22225">
              <a:solidFill>
                <a:schemeClr val="tx1"/>
              </a:solidFill>
            </a:ln>
          </c:spPr>
          <c:marker>
            <c:symbol val="square"/>
            <c:size val="6"/>
            <c:spPr>
              <a:solidFill>
                <a:schemeClr val="tx1"/>
              </a:solidFill>
              <a:ln>
                <a:solidFill>
                  <a:schemeClr val="tx1"/>
                </a:solidFill>
              </a:ln>
            </c:spPr>
          </c:marker>
          <c:cat>
            <c:numRef>
              <c:f>'Figure 8.2'!$L$4:$L$15</c:f>
              <c:numCache>
                <c:formatCode>General</c:formatCode>
                <c:ptCount val="12"/>
                <c:pt idx="2">
                  <c:v>2011</c:v>
                </c:pt>
                <c:pt idx="6">
                  <c:v>2012</c:v>
                </c:pt>
                <c:pt idx="10">
                  <c:v>2013</c:v>
                </c:pt>
              </c:numCache>
            </c:numRef>
          </c:cat>
          <c:val>
            <c:numRef>
              <c:f>'Figure 8.2'!$M$4:$M$15</c:f>
              <c:numCache>
                <c:formatCode>0.00</c:formatCode>
                <c:ptCount val="12"/>
                <c:pt idx="0">
                  <c:v>377.67973856209142</c:v>
                </c:pt>
                <c:pt idx="1">
                  <c:v>377.28073668491788</c:v>
                </c:pt>
                <c:pt idx="2">
                  <c:v>377.42223102833361</c:v>
                </c:pt>
                <c:pt idx="3">
                  <c:v>378.59566539178178</c:v>
                </c:pt>
                <c:pt idx="4">
                  <c:v>379.37894173614086</c:v>
                </c:pt>
                <c:pt idx="5">
                  <c:v>379.31261177662412</c:v>
                </c:pt>
                <c:pt idx="6">
                  <c:v>381.26857605539425</c:v>
                </c:pt>
                <c:pt idx="7">
                  <c:v>384.75102263678338</c:v>
                </c:pt>
                <c:pt idx="8">
                  <c:v>388.61639296015909</c:v>
                </c:pt>
                <c:pt idx="9">
                  <c:v>390.76636069253004</c:v>
                </c:pt>
                <c:pt idx="10">
                  <c:v>390.68810934618324</c:v>
                </c:pt>
                <c:pt idx="11">
                  <c:v>390.12838631464581</c:v>
                </c:pt>
              </c:numCache>
            </c:numRef>
          </c:val>
          <c:smooth val="0"/>
          <c:extLst>
            <c:ext xmlns:c16="http://schemas.microsoft.com/office/drawing/2014/chart" uri="{C3380CC4-5D6E-409C-BE32-E72D297353CC}">
              <c16:uniqueId val="{00000001-514A-4A18-9794-E2B332C58FAF}"/>
            </c:ext>
          </c:extLst>
        </c:ser>
        <c:dLbls>
          <c:showLegendKey val="0"/>
          <c:showVal val="0"/>
          <c:showCatName val="0"/>
          <c:showSerName val="0"/>
          <c:showPercent val="0"/>
          <c:showBubbleSize val="0"/>
        </c:dLbls>
        <c:marker val="1"/>
        <c:smooth val="0"/>
        <c:axId val="119504256"/>
        <c:axId val="119567872"/>
      </c:lineChart>
      <c:catAx>
        <c:axId val="119504256"/>
        <c:scaling>
          <c:orientation val="minMax"/>
        </c:scaling>
        <c:delete val="0"/>
        <c:axPos val="b"/>
        <c:majorGridlines>
          <c:spPr>
            <a:ln w="15875">
              <a:solidFill>
                <a:schemeClr val="accent1"/>
              </a:solidFill>
            </a:ln>
          </c:spPr>
        </c:majorGridlines>
        <c:numFmt formatCode="General" sourceLinked="1"/>
        <c:majorTickMark val="cross"/>
        <c:minorTickMark val="none"/>
        <c:tickLblPos val="nextTo"/>
        <c:spPr>
          <a:ln w="12700">
            <a:solidFill>
              <a:schemeClr val="tx2">
                <a:lumMod val="60000"/>
                <a:lumOff val="40000"/>
              </a:schemeClr>
            </a:solidFill>
          </a:ln>
        </c:spPr>
        <c:txPr>
          <a:bodyPr rot="0" vert="horz"/>
          <a:lstStyle/>
          <a:p>
            <a:pPr>
              <a:defRPr sz="900">
                <a:latin typeface="Times New Roman" pitchFamily="18" charset="0"/>
                <a:cs typeface="Times New Roman" pitchFamily="18" charset="0"/>
              </a:defRPr>
            </a:pPr>
            <a:endParaRPr lang="en-US"/>
          </a:p>
        </c:txPr>
        <c:crossAx val="119567872"/>
        <c:crosses val="autoZero"/>
        <c:auto val="0"/>
        <c:lblAlgn val="ctr"/>
        <c:lblOffset val="100"/>
        <c:tickMarkSkip val="4"/>
        <c:noMultiLvlLbl val="1"/>
      </c:catAx>
      <c:valAx>
        <c:axId val="119567872"/>
        <c:scaling>
          <c:orientation val="minMax"/>
          <c:min val="375"/>
        </c:scaling>
        <c:delete val="0"/>
        <c:axPos val="l"/>
        <c:numFmt formatCode="0.00" sourceLinked="1"/>
        <c:majorTickMark val="cross"/>
        <c:minorTickMark val="none"/>
        <c:tickLblPos val="nextTo"/>
        <c:spPr>
          <a:noFill/>
          <a:ln w="9525">
            <a:solidFill>
              <a:schemeClr val="tx2">
                <a:lumMod val="60000"/>
                <a:lumOff val="40000"/>
              </a:schemeClr>
            </a:solidFill>
          </a:ln>
          <a:effectLst>
            <a:outerShdw sx="1000" sy="1000" algn="ctr" rotWithShape="0">
              <a:srgbClr val="000000"/>
            </a:outerShdw>
          </a:effectLst>
        </c:spPr>
        <c:txPr>
          <a:bodyPr rot="0" vert="horz"/>
          <a:lstStyle/>
          <a:p>
            <a:pPr>
              <a:defRPr sz="900">
                <a:latin typeface="Times New Roman" pitchFamily="18" charset="0"/>
                <a:cs typeface="Times New Roman" pitchFamily="18" charset="0"/>
              </a:defRPr>
            </a:pPr>
            <a:endParaRPr lang="en-US"/>
          </a:p>
        </c:txPr>
        <c:crossAx val="119504256"/>
        <c:crosses val="autoZero"/>
        <c:crossBetween val="between"/>
        <c:majorUnit val="2"/>
      </c:valAx>
      <c:spPr>
        <a:noFill/>
        <a:ln>
          <a:solidFill>
            <a:srgbClr val="4F81BD"/>
          </a:solidFill>
        </a:ln>
        <a:effectLst>
          <a:outerShdw blurRad="50800" dist="50800" dir="5400000" algn="ctr" rotWithShape="0">
            <a:schemeClr val="bg1"/>
          </a:outerShdw>
        </a:effectLst>
      </c:spPr>
    </c:plotArea>
    <c:legend>
      <c:legendPos val="b"/>
      <c:layout>
        <c:manualLayout>
          <c:xMode val="edge"/>
          <c:yMode val="edge"/>
          <c:x val="0.10611841420404138"/>
          <c:y val="0.86022440275350698"/>
          <c:w val="0.7839345095083633"/>
          <c:h val="0.13977559724649671"/>
        </c:manualLayout>
      </c:layout>
      <c:overlay val="0"/>
      <c:txPr>
        <a:bodyPr/>
        <a:lstStyle/>
        <a:p>
          <a:pPr>
            <a:defRPr sz="800" i="1">
              <a:latin typeface="Times New Roman" pitchFamily="18" charset="0"/>
              <a:cs typeface="Times New Roman" pitchFamily="18" charset="0"/>
            </a:defRPr>
          </a:pPr>
          <a:endParaRPr lang="en-US"/>
        </a:p>
      </c:txPr>
    </c:legend>
    <c:plotVisOnly val="1"/>
    <c:dispBlanksAs val="gap"/>
    <c:showDLblsOverMax val="0"/>
  </c:chart>
  <c:spPr>
    <a:ln>
      <a:noFill/>
    </a:ln>
  </c:spPr>
  <c:printSettings>
    <c:headerFooter/>
    <c:pageMargins b="0.7500000000000091" l="0.70000000000000162" r="0.70000000000000162" t="0.750000000000009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30347522349206E-2"/>
          <c:y val="6.1971830985915487E-2"/>
          <c:w val="0.84338168255283874"/>
          <c:h val="0.72936397710433809"/>
        </c:manualLayout>
      </c:layout>
      <c:lineChart>
        <c:grouping val="standard"/>
        <c:varyColors val="0"/>
        <c:ser>
          <c:idx val="0"/>
          <c:order val="0"/>
          <c:tx>
            <c:v>Fisher (One-Quarter Overlap)</c:v>
          </c:tx>
          <c:marker>
            <c:symbol val="diamond"/>
            <c:size val="7"/>
          </c:marker>
          <c:cat>
            <c:numRef>
              <c:f>'Figure 8.2'!$L$4:$L$15</c:f>
              <c:numCache>
                <c:formatCode>General</c:formatCode>
                <c:ptCount val="12"/>
                <c:pt idx="2">
                  <c:v>2011</c:v>
                </c:pt>
                <c:pt idx="6">
                  <c:v>2012</c:v>
                </c:pt>
                <c:pt idx="10">
                  <c:v>2013</c:v>
                </c:pt>
              </c:numCache>
            </c:numRef>
          </c:cat>
          <c:val>
            <c:numRef>
              <c:f>'Figure 8.2'!$Q$4:$Q$15</c:f>
              <c:numCache>
                <c:formatCode>0.00</c:formatCode>
                <c:ptCount val="12"/>
                <c:pt idx="1">
                  <c:v>-8.3221360616306583E-2</c:v>
                </c:pt>
                <c:pt idx="2">
                  <c:v>6.727315086452279E-2</c:v>
                </c:pt>
                <c:pt idx="3">
                  <c:v>0.31475493757191941</c:v>
                </c:pt>
                <c:pt idx="4">
                  <c:v>0.15324255753188254</c:v>
                </c:pt>
                <c:pt idx="5">
                  <c:v>4.6815314673480657E-2</c:v>
                </c:pt>
                <c:pt idx="6">
                  <c:v>0.57784317369167582</c:v>
                </c:pt>
                <c:pt idx="7">
                  <c:v>1.0718035230275547</c:v>
                </c:pt>
                <c:pt idx="8">
                  <c:v>0.76938206875138349</c:v>
                </c:pt>
                <c:pt idx="9">
                  <c:v>0.54746849681608012</c:v>
                </c:pt>
                <c:pt idx="10">
                  <c:v>-5.6464672012111805E-2</c:v>
                </c:pt>
                <c:pt idx="11">
                  <c:v>-0.17173169838633839</c:v>
                </c:pt>
              </c:numCache>
            </c:numRef>
          </c:val>
          <c:smooth val="0"/>
          <c:extLst>
            <c:ext xmlns:c16="http://schemas.microsoft.com/office/drawing/2014/chart" uri="{C3380CC4-5D6E-409C-BE32-E72D297353CC}">
              <c16:uniqueId val="{00000000-23D0-436D-BE7C-FBC4CE128BA8}"/>
            </c:ext>
          </c:extLst>
        </c:ser>
        <c:ser>
          <c:idx val="1"/>
          <c:order val="1"/>
          <c:tx>
            <c:v>Laspeyres (Annual Overlap)</c:v>
          </c:tx>
          <c:spPr>
            <a:ln>
              <a:solidFill>
                <a:schemeClr val="tx1"/>
              </a:solidFill>
            </a:ln>
          </c:spPr>
          <c:marker>
            <c:symbol val="square"/>
            <c:size val="6"/>
            <c:spPr>
              <a:solidFill>
                <a:schemeClr val="tx1"/>
              </a:solidFill>
              <a:ln>
                <a:solidFill>
                  <a:schemeClr val="tx1"/>
                </a:solidFill>
              </a:ln>
            </c:spPr>
          </c:marker>
          <c:cat>
            <c:numRef>
              <c:f>'Figure 8.2'!$L$4:$L$15</c:f>
              <c:numCache>
                <c:formatCode>General</c:formatCode>
                <c:ptCount val="12"/>
                <c:pt idx="2">
                  <c:v>2011</c:v>
                </c:pt>
                <c:pt idx="6">
                  <c:v>2012</c:v>
                </c:pt>
                <c:pt idx="10">
                  <c:v>2013</c:v>
                </c:pt>
              </c:numCache>
            </c:numRef>
          </c:cat>
          <c:val>
            <c:numRef>
              <c:f>'Figure 8.2'!$P$4:$P$15</c:f>
              <c:numCache>
                <c:formatCode>0.00</c:formatCode>
                <c:ptCount val="12"/>
                <c:pt idx="1">
                  <c:v>-0.10564556062567476</c:v>
                </c:pt>
                <c:pt idx="2">
                  <c:v>3.7503728565368988E-2</c:v>
                </c:pt>
                <c:pt idx="3">
                  <c:v>0.31090759022089287</c:v>
                </c:pt>
                <c:pt idx="4">
                  <c:v>0.20688993983819159</c:v>
                </c:pt>
                <c:pt idx="5">
                  <c:v>-1.7483827439974675E-2</c:v>
                </c:pt>
                <c:pt idx="6">
                  <c:v>0.51566022801318923</c:v>
                </c:pt>
                <c:pt idx="7">
                  <c:v>0.91338410771182055</c:v>
                </c:pt>
                <c:pt idx="8">
                  <c:v>1.0046419881838204</c:v>
                </c:pt>
                <c:pt idx="9">
                  <c:v>0.55323650039420613</c:v>
                </c:pt>
                <c:pt idx="10">
                  <c:v>-2.0025097914810885E-2</c:v>
                </c:pt>
                <c:pt idx="11">
                  <c:v>-0.14326595003726084</c:v>
                </c:pt>
              </c:numCache>
            </c:numRef>
          </c:val>
          <c:smooth val="0"/>
          <c:extLst>
            <c:ext xmlns:c16="http://schemas.microsoft.com/office/drawing/2014/chart" uri="{C3380CC4-5D6E-409C-BE32-E72D297353CC}">
              <c16:uniqueId val="{00000001-23D0-436D-BE7C-FBC4CE128BA8}"/>
            </c:ext>
          </c:extLst>
        </c:ser>
        <c:dLbls>
          <c:showLegendKey val="0"/>
          <c:showVal val="0"/>
          <c:showCatName val="0"/>
          <c:showSerName val="0"/>
          <c:showPercent val="0"/>
          <c:showBubbleSize val="0"/>
        </c:dLbls>
        <c:marker val="1"/>
        <c:smooth val="0"/>
        <c:axId val="106370560"/>
        <c:axId val="106372480"/>
      </c:lineChart>
      <c:catAx>
        <c:axId val="106370560"/>
        <c:scaling>
          <c:orientation val="minMax"/>
        </c:scaling>
        <c:delete val="0"/>
        <c:axPos val="b"/>
        <c:majorGridlines>
          <c:spPr>
            <a:ln w="12700">
              <a:solidFill>
                <a:schemeClr val="accent1"/>
              </a:solidFill>
            </a:ln>
          </c:spPr>
        </c:majorGridlines>
        <c:numFmt formatCode="General" sourceLinked="1"/>
        <c:majorTickMark val="none"/>
        <c:minorTickMark val="none"/>
        <c:tickLblPos val="low"/>
        <c:spPr>
          <a:ln w="3175">
            <a:solidFill>
              <a:srgbClr val="1F497D">
                <a:lumMod val="60000"/>
                <a:lumOff val="40000"/>
              </a:srgbClr>
            </a:solidFill>
          </a:ln>
        </c:spPr>
        <c:txPr>
          <a:bodyPr/>
          <a:lstStyle/>
          <a:p>
            <a:pPr>
              <a:defRPr sz="900">
                <a:latin typeface="Times New Roman" pitchFamily="18" charset="0"/>
                <a:cs typeface="Times New Roman" pitchFamily="18" charset="0"/>
              </a:defRPr>
            </a:pPr>
            <a:endParaRPr lang="en-US"/>
          </a:p>
        </c:txPr>
        <c:crossAx val="106372480"/>
        <c:crosses val="autoZero"/>
        <c:auto val="1"/>
        <c:lblAlgn val="ctr"/>
        <c:lblOffset val="100"/>
        <c:tickMarkSkip val="4"/>
        <c:noMultiLvlLbl val="0"/>
      </c:catAx>
      <c:valAx>
        <c:axId val="106372480"/>
        <c:scaling>
          <c:orientation val="minMax"/>
        </c:scaling>
        <c:delete val="0"/>
        <c:axPos val="l"/>
        <c:numFmt formatCode="#,##0.00" sourceLinked="0"/>
        <c:majorTickMark val="cross"/>
        <c:minorTickMark val="none"/>
        <c:tickLblPos val="nextTo"/>
        <c:spPr>
          <a:ln>
            <a:solidFill>
              <a:schemeClr val="tx2">
                <a:lumMod val="60000"/>
                <a:lumOff val="40000"/>
              </a:schemeClr>
            </a:solidFill>
          </a:ln>
        </c:spPr>
        <c:txPr>
          <a:bodyPr/>
          <a:lstStyle/>
          <a:p>
            <a:pPr>
              <a:defRPr sz="900">
                <a:latin typeface="Times New Roman" pitchFamily="18" charset="0"/>
                <a:cs typeface="Times New Roman" pitchFamily="18" charset="0"/>
              </a:defRPr>
            </a:pPr>
            <a:endParaRPr lang="en-US"/>
          </a:p>
        </c:txPr>
        <c:crossAx val="106370560"/>
        <c:crosses val="autoZero"/>
        <c:crossBetween val="between"/>
      </c:valAx>
      <c:spPr>
        <a:ln>
          <a:solidFill>
            <a:srgbClr val="4F81BD"/>
          </a:solidFill>
        </a:ln>
      </c:spPr>
    </c:plotArea>
    <c:legend>
      <c:legendPos val="b"/>
      <c:legendEntry>
        <c:idx val="0"/>
        <c:txPr>
          <a:bodyPr/>
          <a:lstStyle/>
          <a:p>
            <a:pPr>
              <a:defRPr sz="800" i="1">
                <a:latin typeface="Times New Roman" pitchFamily="18" charset="0"/>
                <a:cs typeface="Times New Roman" pitchFamily="18" charset="0"/>
              </a:defRPr>
            </a:pPr>
            <a:endParaRPr lang="en-US"/>
          </a:p>
        </c:txPr>
      </c:legendEntry>
      <c:legendEntry>
        <c:idx val="1"/>
        <c:txPr>
          <a:bodyPr/>
          <a:lstStyle/>
          <a:p>
            <a:pPr>
              <a:defRPr sz="800" i="1">
                <a:latin typeface="Times New Roman" pitchFamily="18" charset="0"/>
                <a:cs typeface="Times New Roman" pitchFamily="18" charset="0"/>
              </a:defRPr>
            </a:pPr>
            <a:endParaRPr lang="en-US"/>
          </a:p>
        </c:txPr>
      </c:legendEntry>
      <c:layout>
        <c:manualLayout>
          <c:xMode val="edge"/>
          <c:yMode val="edge"/>
          <c:x val="8.3415512910510234E-2"/>
          <c:y val="0.88750133170622747"/>
          <c:w val="0.84027098116494836"/>
          <c:h val="7.267532517844863E-2"/>
        </c:manualLayout>
      </c:layout>
      <c:overlay val="0"/>
      <c:txPr>
        <a:bodyPr/>
        <a:lstStyle/>
        <a:p>
          <a:pPr>
            <a:defRPr sz="800" i="1">
              <a:latin typeface="Times New Roman" pitchFamily="18" charset="0"/>
              <a:cs typeface="Times New Roman" pitchFamily="18" charset="0"/>
            </a:defRPr>
          </a:pPr>
          <a:endParaRPr lang="en-US"/>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1">
                <a:latin typeface="Times New Roman" pitchFamily="18" charset="0"/>
                <a:cs typeface="Times New Roman" pitchFamily="18" charset="0"/>
              </a:defRPr>
            </a:pPr>
            <a:r>
              <a:rPr lang="en-US" sz="900" b="0" i="1">
                <a:latin typeface="Times New Roman" pitchFamily="18" charset="0"/>
                <a:cs typeface="Times New Roman" pitchFamily="18" charset="0"/>
              </a:rPr>
              <a:t>(The corresponding data are given in Example A8.1.</a:t>
            </a:r>
            <a:r>
              <a:rPr lang="en-US" sz="900" b="0" i="1" baseline="0">
                <a:latin typeface="Times New Roman" pitchFamily="18" charset="0"/>
                <a:cs typeface="Times New Roman" pitchFamily="18" charset="0"/>
              </a:rPr>
              <a:t>)</a:t>
            </a:r>
            <a:endParaRPr lang="en-US" sz="900" b="0" i="1">
              <a:latin typeface="Times New Roman" pitchFamily="18" charset="0"/>
              <a:cs typeface="Times New Roman" pitchFamily="18" charset="0"/>
            </a:endParaRPr>
          </a:p>
        </c:rich>
      </c:tx>
      <c:layout>
        <c:manualLayout>
          <c:xMode val="edge"/>
          <c:yMode val="edge"/>
          <c:x val="1.5715083486904598E-2"/>
          <c:y val="2.3980815347721809E-2"/>
        </c:manualLayout>
      </c:layout>
      <c:overlay val="0"/>
    </c:title>
    <c:autoTitleDeleted val="0"/>
    <c:plotArea>
      <c:layout>
        <c:manualLayout>
          <c:layoutTarget val="inner"/>
          <c:xMode val="edge"/>
          <c:yMode val="edge"/>
          <c:x val="8.6931160319800527E-2"/>
          <c:y val="0.10167303266043549"/>
          <c:w val="0.83655536028119504"/>
          <c:h val="0.71046464486947269"/>
        </c:manualLayout>
      </c:layout>
      <c:lineChart>
        <c:grouping val="standard"/>
        <c:varyColors val="0"/>
        <c:ser>
          <c:idx val="2"/>
          <c:order val="0"/>
          <c:tx>
            <c:v>AO/QO ratio (annual BI ratio)</c:v>
          </c:tx>
          <c:spPr>
            <a:ln>
              <a:solidFill>
                <a:srgbClr val="1F497D">
                  <a:lumMod val="60000"/>
                  <a:lumOff val="40000"/>
                </a:srgbClr>
              </a:solidFill>
            </a:ln>
          </c:spPr>
          <c:marker>
            <c:symbol val="square"/>
            <c:size val="6"/>
            <c:spPr>
              <a:solidFill>
                <a:schemeClr val="accent1"/>
              </a:solidFill>
              <a:ln>
                <a:solidFill>
                  <a:srgbClr val="1F497D">
                    <a:lumMod val="60000"/>
                    <a:lumOff val="40000"/>
                  </a:srgbClr>
                </a:solidFill>
              </a:ln>
            </c:spPr>
          </c:marker>
          <c:cat>
            <c:numRef>
              <c:f>'Figure A8.1'!$L$4:$L$15</c:f>
              <c:numCache>
                <c:formatCode>General</c:formatCode>
                <c:ptCount val="12"/>
                <c:pt idx="2">
                  <c:v>2011</c:v>
                </c:pt>
                <c:pt idx="6">
                  <c:v>2012</c:v>
                </c:pt>
                <c:pt idx="10">
                  <c:v>2013</c:v>
                </c:pt>
              </c:numCache>
            </c:numRef>
          </c:cat>
          <c:val>
            <c:numRef>
              <c:f>'Example A8.1'!$H$9:$H$20</c:f>
              <c:numCache>
                <c:formatCode>0.00000</c:formatCode>
                <c:ptCount val="12"/>
                <c:pt idx="0">
                  <c:v>1</c:v>
                </c:pt>
                <c:pt idx="1">
                  <c:v>1</c:v>
                </c:pt>
                <c:pt idx="2">
                  <c:v>1</c:v>
                </c:pt>
                <c:pt idx="3">
                  <c:v>1</c:v>
                </c:pt>
                <c:pt idx="4">
                  <c:v>1.0003948571900203</c:v>
                </c:pt>
                <c:pt idx="5">
                  <c:v>1.0003948571900203</c:v>
                </c:pt>
                <c:pt idx="6">
                  <c:v>1.0003948571900205</c:v>
                </c:pt>
                <c:pt idx="7">
                  <c:v>1.0003948571900203</c:v>
                </c:pt>
                <c:pt idx="8">
                  <c:v>1.0025033682898394</c:v>
                </c:pt>
                <c:pt idx="9">
                  <c:v>1.002503368289839</c:v>
                </c:pt>
                <c:pt idx="10">
                  <c:v>1.0025033682898394</c:v>
                </c:pt>
                <c:pt idx="11">
                  <c:v>1.0025033682898392</c:v>
                </c:pt>
              </c:numCache>
            </c:numRef>
          </c:val>
          <c:smooth val="0"/>
          <c:extLst>
            <c:ext xmlns:c16="http://schemas.microsoft.com/office/drawing/2014/chart" uri="{C3380CC4-5D6E-409C-BE32-E72D297353CC}">
              <c16:uniqueId val="{00000000-D02E-4F52-9123-45F1E0B37BFD}"/>
            </c:ext>
          </c:extLst>
        </c:ser>
        <c:ser>
          <c:idx val="1"/>
          <c:order val="1"/>
          <c:tx>
            <c:v>QOB/QOB ratio (quarterly BI ratio)</c:v>
          </c:tx>
          <c:spPr>
            <a:ln w="22225">
              <a:solidFill>
                <a:schemeClr val="tx1"/>
              </a:solidFill>
            </a:ln>
          </c:spPr>
          <c:marker>
            <c:symbol val="square"/>
            <c:size val="6"/>
            <c:spPr>
              <a:solidFill>
                <a:schemeClr val="tx1"/>
              </a:solidFill>
              <a:ln>
                <a:solidFill>
                  <a:schemeClr val="tx1"/>
                </a:solidFill>
              </a:ln>
            </c:spPr>
          </c:marker>
          <c:cat>
            <c:numRef>
              <c:f>'Figure A8.1'!$L$4:$L$15</c:f>
              <c:numCache>
                <c:formatCode>General</c:formatCode>
                <c:ptCount val="12"/>
                <c:pt idx="2">
                  <c:v>2011</c:v>
                </c:pt>
                <c:pt idx="6">
                  <c:v>2012</c:v>
                </c:pt>
                <c:pt idx="10">
                  <c:v>2013</c:v>
                </c:pt>
              </c:numCache>
            </c:numRef>
          </c:cat>
          <c:val>
            <c:numRef>
              <c:f>'Example A8.1'!$M$9:$M$20</c:f>
              <c:numCache>
                <c:formatCode>0.0000</c:formatCode>
                <c:ptCount val="12"/>
                <c:pt idx="0">
                  <c:v>1.0000204929955119</c:v>
                </c:pt>
                <c:pt idx="1">
                  <c:v>1.0000123006091255</c:v>
                </c:pt>
                <c:pt idx="2">
                  <c:v>0.99999592449124475</c:v>
                </c:pt>
                <c:pt idx="3">
                  <c:v>0.99997136157266564</c:v>
                </c:pt>
                <c:pt idx="4">
                  <c:v>0.9999385864000031</c:v>
                </c:pt>
                <c:pt idx="5">
                  <c:v>1.0001069247198333</c:v>
                </c:pt>
                <c:pt idx="6">
                  <c:v>1.000476341369819</c:v>
                </c:pt>
                <c:pt idx="7">
                  <c:v>1.0010478732309371</c:v>
                </c:pt>
                <c:pt idx="8">
                  <c:v>1.0018233663914051</c:v>
                </c:pt>
                <c:pt idx="9">
                  <c:v>1.0024056987392913</c:v>
                </c:pt>
                <c:pt idx="10">
                  <c:v>1.0027938016384761</c:v>
                </c:pt>
                <c:pt idx="11">
                  <c:v>1.002987713983597</c:v>
                </c:pt>
              </c:numCache>
            </c:numRef>
          </c:val>
          <c:smooth val="0"/>
          <c:extLst>
            <c:ext xmlns:c16="http://schemas.microsoft.com/office/drawing/2014/chart" uri="{C3380CC4-5D6E-409C-BE32-E72D297353CC}">
              <c16:uniqueId val="{00000001-D02E-4F52-9123-45F1E0B37BFD}"/>
            </c:ext>
          </c:extLst>
        </c:ser>
        <c:dLbls>
          <c:showLegendKey val="0"/>
          <c:showVal val="0"/>
          <c:showCatName val="0"/>
          <c:showSerName val="0"/>
          <c:showPercent val="0"/>
          <c:showBubbleSize val="0"/>
        </c:dLbls>
        <c:marker val="1"/>
        <c:smooth val="0"/>
        <c:axId val="116488448"/>
        <c:axId val="118268288"/>
      </c:lineChart>
      <c:catAx>
        <c:axId val="116488448"/>
        <c:scaling>
          <c:orientation val="minMax"/>
        </c:scaling>
        <c:delete val="0"/>
        <c:axPos val="b"/>
        <c:majorGridlines>
          <c:spPr>
            <a:ln w="15875">
              <a:solidFill>
                <a:schemeClr val="accent1"/>
              </a:solidFill>
            </a:ln>
          </c:spPr>
        </c:majorGridlines>
        <c:numFmt formatCode="General" sourceLinked="1"/>
        <c:majorTickMark val="cross"/>
        <c:minorTickMark val="none"/>
        <c:tickLblPos val="nextTo"/>
        <c:spPr>
          <a:ln w="12700">
            <a:solidFill>
              <a:schemeClr val="tx2">
                <a:lumMod val="60000"/>
                <a:lumOff val="40000"/>
              </a:schemeClr>
            </a:solidFill>
          </a:ln>
        </c:spPr>
        <c:txPr>
          <a:bodyPr rot="0" vert="horz"/>
          <a:lstStyle/>
          <a:p>
            <a:pPr>
              <a:defRPr sz="900">
                <a:latin typeface="Times New Roman" pitchFamily="18" charset="0"/>
                <a:cs typeface="Times New Roman" pitchFamily="18" charset="0"/>
              </a:defRPr>
            </a:pPr>
            <a:endParaRPr lang="en-US"/>
          </a:p>
        </c:txPr>
        <c:crossAx val="118268288"/>
        <c:crosses val="autoZero"/>
        <c:auto val="0"/>
        <c:lblAlgn val="ctr"/>
        <c:lblOffset val="100"/>
        <c:tickMarkSkip val="4"/>
        <c:noMultiLvlLbl val="1"/>
      </c:catAx>
      <c:valAx>
        <c:axId val="118268288"/>
        <c:scaling>
          <c:orientation val="minMax"/>
          <c:min val="0.999"/>
        </c:scaling>
        <c:delete val="0"/>
        <c:axPos val="l"/>
        <c:numFmt formatCode="0.00000" sourceLinked="1"/>
        <c:majorTickMark val="cross"/>
        <c:minorTickMark val="none"/>
        <c:tickLblPos val="nextTo"/>
        <c:spPr>
          <a:noFill/>
          <a:ln w="9525">
            <a:solidFill>
              <a:schemeClr val="tx2">
                <a:lumMod val="60000"/>
                <a:lumOff val="40000"/>
              </a:schemeClr>
            </a:solidFill>
          </a:ln>
          <a:effectLst>
            <a:outerShdw sx="1000" sy="1000" algn="ctr" rotWithShape="0">
              <a:srgbClr val="000000"/>
            </a:outerShdw>
          </a:effectLst>
        </c:spPr>
        <c:txPr>
          <a:bodyPr rot="0" vert="horz"/>
          <a:lstStyle/>
          <a:p>
            <a:pPr>
              <a:defRPr sz="900">
                <a:latin typeface="Times New Roman" pitchFamily="18" charset="0"/>
                <a:cs typeface="Times New Roman" pitchFamily="18" charset="0"/>
              </a:defRPr>
            </a:pPr>
            <a:endParaRPr lang="en-US"/>
          </a:p>
        </c:txPr>
        <c:crossAx val="116488448"/>
        <c:crosses val="autoZero"/>
        <c:crossBetween val="between"/>
      </c:valAx>
      <c:spPr>
        <a:noFill/>
        <a:ln>
          <a:solidFill>
            <a:srgbClr val="4F81BD"/>
          </a:solidFill>
        </a:ln>
        <a:effectLst>
          <a:outerShdw blurRad="50800" dist="50800" dir="5400000" algn="ctr" rotWithShape="0">
            <a:schemeClr val="bg1"/>
          </a:outerShdw>
        </a:effectLst>
      </c:spPr>
    </c:plotArea>
    <c:legend>
      <c:legendPos val="b"/>
      <c:layout>
        <c:manualLayout>
          <c:xMode val="edge"/>
          <c:yMode val="edge"/>
          <c:x val="0.10611841420404138"/>
          <c:y val="0.86022440275350742"/>
          <c:w val="0.7839345095083633"/>
          <c:h val="0.13977559724649671"/>
        </c:manualLayout>
      </c:layout>
      <c:overlay val="0"/>
      <c:txPr>
        <a:bodyPr/>
        <a:lstStyle/>
        <a:p>
          <a:pPr>
            <a:defRPr sz="800" i="1">
              <a:latin typeface="Times New Roman" pitchFamily="18" charset="0"/>
              <a:cs typeface="Times New Roman" pitchFamily="18" charset="0"/>
            </a:defRPr>
          </a:pPr>
          <a:endParaRPr lang="en-US"/>
        </a:p>
      </c:txPr>
    </c:legend>
    <c:plotVisOnly val="1"/>
    <c:dispBlanksAs val="gap"/>
    <c:showDLblsOverMax val="0"/>
  </c:chart>
  <c:spPr>
    <a:ln>
      <a:noFill/>
    </a:ln>
  </c:spPr>
  <c:printSettings>
    <c:headerFooter/>
    <c:pageMargins b="0.75000000000000933" l="0.70000000000000162" r="0.70000000000000162" t="0.75000000000000933"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85724</xdr:colOff>
      <xdr:row>3</xdr:row>
      <xdr:rowOff>28574</xdr:rowOff>
    </xdr:from>
    <xdr:to>
      <xdr:col>9</xdr:col>
      <xdr:colOff>603249</xdr:colOff>
      <xdr:row>19</xdr:row>
      <xdr:rowOff>374650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184150</xdr:colOff>
      <xdr:row>21</xdr:row>
      <xdr:rowOff>152399</xdr:rowOff>
    </xdr:from>
    <xdr:to>
      <xdr:col>10</xdr:col>
      <xdr:colOff>0</xdr:colOff>
      <xdr:row>35</xdr:row>
      <xdr:rowOff>66674</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0.2205</cdr:x>
      <cdr:y>0.532</cdr:y>
    </cdr:from>
    <cdr:to>
      <cdr:x>0.2345</cdr:x>
      <cdr:y>0.6135</cdr:y>
    </cdr:to>
    <cdr:sp macro="" textlink="">
      <cdr:nvSpPr>
        <cdr:cNvPr id="30721" name="Text Box 1">
          <a:extLst xmlns:a="http://schemas.openxmlformats.org/drawingml/2006/main">
            <a:ext uri="{FF2B5EF4-FFF2-40B4-BE49-F238E27FC236}">
              <a16:creationId xmlns:a16="http://schemas.microsoft.com/office/drawing/2014/main" id="{15614D1E-0442-4B05-9E4D-CE8A95DD9AA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 name="Text Box 1">
          <a:extLst xmlns:a="http://schemas.openxmlformats.org/drawingml/2006/main">
            <a:ext uri="{FF2B5EF4-FFF2-40B4-BE49-F238E27FC236}">
              <a16:creationId xmlns:a16="http://schemas.microsoft.com/office/drawing/2014/main" id="{8B6FC874-E643-443E-9897-7F71748171E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 name="Text Box 1">
          <a:extLst xmlns:a="http://schemas.openxmlformats.org/drawingml/2006/main">
            <a:ext uri="{FF2B5EF4-FFF2-40B4-BE49-F238E27FC236}">
              <a16:creationId xmlns:a16="http://schemas.microsoft.com/office/drawing/2014/main" id="{C3F2F49D-2669-4842-8B49-BE59E6ACF03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4" name="Text Box 1">
          <a:extLst xmlns:a="http://schemas.openxmlformats.org/drawingml/2006/main">
            <a:ext uri="{FF2B5EF4-FFF2-40B4-BE49-F238E27FC236}">
              <a16:creationId xmlns:a16="http://schemas.microsoft.com/office/drawing/2014/main" id="{D7A7156A-5E04-455D-9AA6-3B3F279C30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5" name="Text Box 1">
          <a:extLst xmlns:a="http://schemas.openxmlformats.org/drawingml/2006/main">
            <a:ext uri="{FF2B5EF4-FFF2-40B4-BE49-F238E27FC236}">
              <a16:creationId xmlns:a16="http://schemas.microsoft.com/office/drawing/2014/main" id="{2AC877A2-ACE9-431A-A84E-DEAFB888AF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6" name="Text Box 1">
          <a:extLst xmlns:a="http://schemas.openxmlformats.org/drawingml/2006/main">
            <a:ext uri="{FF2B5EF4-FFF2-40B4-BE49-F238E27FC236}">
              <a16:creationId xmlns:a16="http://schemas.microsoft.com/office/drawing/2014/main" id="{0166BC7B-5CA7-4D3C-84A1-F93009E909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7" name="Text Box 1">
          <a:extLst xmlns:a="http://schemas.openxmlformats.org/drawingml/2006/main">
            <a:ext uri="{FF2B5EF4-FFF2-40B4-BE49-F238E27FC236}">
              <a16:creationId xmlns:a16="http://schemas.microsoft.com/office/drawing/2014/main" id="{A6726D47-325C-4DEB-B9D8-B669693581B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8" name="Text Box 1">
          <a:extLst xmlns:a="http://schemas.openxmlformats.org/drawingml/2006/main">
            <a:ext uri="{FF2B5EF4-FFF2-40B4-BE49-F238E27FC236}">
              <a16:creationId xmlns:a16="http://schemas.microsoft.com/office/drawing/2014/main" id="{FC37559F-1D5B-43F3-ADC2-DA9E8B7DAEB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 name="Text Box 1">
          <a:extLst xmlns:a="http://schemas.openxmlformats.org/drawingml/2006/main">
            <a:ext uri="{FF2B5EF4-FFF2-40B4-BE49-F238E27FC236}">
              <a16:creationId xmlns:a16="http://schemas.microsoft.com/office/drawing/2014/main" id="{4AD05BEB-E44D-4E71-BDC4-41C0B267618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 name="Text Box 1">
          <a:extLst xmlns:a="http://schemas.openxmlformats.org/drawingml/2006/main">
            <a:ext uri="{FF2B5EF4-FFF2-40B4-BE49-F238E27FC236}">
              <a16:creationId xmlns:a16="http://schemas.microsoft.com/office/drawing/2014/main" id="{3F5BE91C-399A-4B99-AF33-0F5524FFB3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 name="Text Box 1">
          <a:extLst xmlns:a="http://schemas.openxmlformats.org/drawingml/2006/main">
            <a:ext uri="{FF2B5EF4-FFF2-40B4-BE49-F238E27FC236}">
              <a16:creationId xmlns:a16="http://schemas.microsoft.com/office/drawing/2014/main" id="{FDFC6371-4BCD-4DC2-B700-C2065DFAEB4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 name="Text Box 1">
          <a:extLst xmlns:a="http://schemas.openxmlformats.org/drawingml/2006/main">
            <a:ext uri="{FF2B5EF4-FFF2-40B4-BE49-F238E27FC236}">
              <a16:creationId xmlns:a16="http://schemas.microsoft.com/office/drawing/2014/main" id="{5260150B-5429-4FD7-90AF-A59FF109F24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3" name="Text Box 1">
          <a:extLst xmlns:a="http://schemas.openxmlformats.org/drawingml/2006/main">
            <a:ext uri="{FF2B5EF4-FFF2-40B4-BE49-F238E27FC236}">
              <a16:creationId xmlns:a16="http://schemas.microsoft.com/office/drawing/2014/main" id="{6F7C3DEF-0591-4E95-BB95-F650C7D0DDA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4" name="Text Box 1">
          <a:extLst xmlns:a="http://schemas.openxmlformats.org/drawingml/2006/main">
            <a:ext uri="{FF2B5EF4-FFF2-40B4-BE49-F238E27FC236}">
              <a16:creationId xmlns:a16="http://schemas.microsoft.com/office/drawing/2014/main" id="{762D803E-6982-4D41-BE49-B0B7A1B3E04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5" name="Text Box 1">
          <a:extLst xmlns:a="http://schemas.openxmlformats.org/drawingml/2006/main">
            <a:ext uri="{FF2B5EF4-FFF2-40B4-BE49-F238E27FC236}">
              <a16:creationId xmlns:a16="http://schemas.microsoft.com/office/drawing/2014/main" id="{B5CA8143-C8EB-4E8B-A591-CAB78F27D5C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6" name="Text Box 1">
          <a:extLst xmlns:a="http://schemas.openxmlformats.org/drawingml/2006/main">
            <a:ext uri="{FF2B5EF4-FFF2-40B4-BE49-F238E27FC236}">
              <a16:creationId xmlns:a16="http://schemas.microsoft.com/office/drawing/2014/main" id="{39BB22FB-7D65-4494-821A-93EC212088B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7" name="Text Box 1">
          <a:extLst xmlns:a="http://schemas.openxmlformats.org/drawingml/2006/main">
            <a:ext uri="{FF2B5EF4-FFF2-40B4-BE49-F238E27FC236}">
              <a16:creationId xmlns:a16="http://schemas.microsoft.com/office/drawing/2014/main" id="{A1CF61C2-3157-4671-8985-C15E7D6CFF7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8" name="Text Box 1">
          <a:extLst xmlns:a="http://schemas.openxmlformats.org/drawingml/2006/main">
            <a:ext uri="{FF2B5EF4-FFF2-40B4-BE49-F238E27FC236}">
              <a16:creationId xmlns:a16="http://schemas.microsoft.com/office/drawing/2014/main" id="{A0D8C02C-DB11-489B-AC9C-5738BAF2ED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9" name="Text Box 1">
          <a:extLst xmlns:a="http://schemas.openxmlformats.org/drawingml/2006/main">
            <a:ext uri="{FF2B5EF4-FFF2-40B4-BE49-F238E27FC236}">
              <a16:creationId xmlns:a16="http://schemas.microsoft.com/office/drawing/2014/main" id="{27AF34A6-0879-4224-8BEF-4BFF6C31A3B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0" name="Text Box 1">
          <a:extLst xmlns:a="http://schemas.openxmlformats.org/drawingml/2006/main">
            <a:ext uri="{FF2B5EF4-FFF2-40B4-BE49-F238E27FC236}">
              <a16:creationId xmlns:a16="http://schemas.microsoft.com/office/drawing/2014/main" id="{1B822071-5CCA-4227-8BA5-C6EA986E73E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1" name="Text Box 1">
          <a:extLst xmlns:a="http://schemas.openxmlformats.org/drawingml/2006/main">
            <a:ext uri="{FF2B5EF4-FFF2-40B4-BE49-F238E27FC236}">
              <a16:creationId xmlns:a16="http://schemas.microsoft.com/office/drawing/2014/main" id="{3E55B413-4993-4795-B8F3-4650063B8FF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2" name="Text Box 1">
          <a:extLst xmlns:a="http://schemas.openxmlformats.org/drawingml/2006/main">
            <a:ext uri="{FF2B5EF4-FFF2-40B4-BE49-F238E27FC236}">
              <a16:creationId xmlns:a16="http://schemas.microsoft.com/office/drawing/2014/main" id="{EB960FA4-1852-4D73-A351-9940D64ACD9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3" name="Text Box 1">
          <a:extLst xmlns:a="http://schemas.openxmlformats.org/drawingml/2006/main">
            <a:ext uri="{FF2B5EF4-FFF2-40B4-BE49-F238E27FC236}">
              <a16:creationId xmlns:a16="http://schemas.microsoft.com/office/drawing/2014/main" id="{0FFEF78D-4F95-4FDA-94C5-C630CF8EC8D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4" name="Text Box 1">
          <a:extLst xmlns:a="http://schemas.openxmlformats.org/drawingml/2006/main">
            <a:ext uri="{FF2B5EF4-FFF2-40B4-BE49-F238E27FC236}">
              <a16:creationId xmlns:a16="http://schemas.microsoft.com/office/drawing/2014/main" id="{0283DE5D-B580-4B82-A762-16EBDA01640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5" name="Text Box 1">
          <a:extLst xmlns:a="http://schemas.openxmlformats.org/drawingml/2006/main">
            <a:ext uri="{FF2B5EF4-FFF2-40B4-BE49-F238E27FC236}">
              <a16:creationId xmlns:a16="http://schemas.microsoft.com/office/drawing/2014/main" id="{055BC570-7995-44BB-9FEB-5FE265B6321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6" name="Text Box 1">
          <a:extLst xmlns:a="http://schemas.openxmlformats.org/drawingml/2006/main">
            <a:ext uri="{FF2B5EF4-FFF2-40B4-BE49-F238E27FC236}">
              <a16:creationId xmlns:a16="http://schemas.microsoft.com/office/drawing/2014/main" id="{446B9C1D-02ED-446E-9D2B-A0F341D2D15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7" name="Text Box 1">
          <a:extLst xmlns:a="http://schemas.openxmlformats.org/drawingml/2006/main">
            <a:ext uri="{FF2B5EF4-FFF2-40B4-BE49-F238E27FC236}">
              <a16:creationId xmlns:a16="http://schemas.microsoft.com/office/drawing/2014/main" id="{E5F8BBAA-B9DD-45DC-B26C-270516D3ABB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8" name="Text Box 1">
          <a:extLst xmlns:a="http://schemas.openxmlformats.org/drawingml/2006/main">
            <a:ext uri="{FF2B5EF4-FFF2-40B4-BE49-F238E27FC236}">
              <a16:creationId xmlns:a16="http://schemas.microsoft.com/office/drawing/2014/main" id="{1A76908C-710B-4B5C-8A53-AB9162457F3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9" name="Text Box 1">
          <a:extLst xmlns:a="http://schemas.openxmlformats.org/drawingml/2006/main">
            <a:ext uri="{FF2B5EF4-FFF2-40B4-BE49-F238E27FC236}">
              <a16:creationId xmlns:a16="http://schemas.microsoft.com/office/drawing/2014/main" id="{E97C8CB3-46B4-45A8-B23D-CA39A0AA2D6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 name="Text Box 1">
          <a:extLst xmlns:a="http://schemas.openxmlformats.org/drawingml/2006/main">
            <a:ext uri="{FF2B5EF4-FFF2-40B4-BE49-F238E27FC236}">
              <a16:creationId xmlns:a16="http://schemas.microsoft.com/office/drawing/2014/main" id="{1A0BFB37-D06A-4F52-B34E-89EA0E0E721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 name="Text Box 1">
          <a:extLst xmlns:a="http://schemas.openxmlformats.org/drawingml/2006/main">
            <a:ext uri="{FF2B5EF4-FFF2-40B4-BE49-F238E27FC236}">
              <a16:creationId xmlns:a16="http://schemas.microsoft.com/office/drawing/2014/main" id="{7182F8FC-B62E-407E-A890-4B546C9064B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0" name="Text Box 1">
          <a:extLst xmlns:a="http://schemas.openxmlformats.org/drawingml/2006/main">
            <a:ext uri="{FF2B5EF4-FFF2-40B4-BE49-F238E27FC236}">
              <a16:creationId xmlns:a16="http://schemas.microsoft.com/office/drawing/2014/main" id="{BFF665E2-B31B-45F4-8273-E2247C137B6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2" name="Text Box 1">
          <a:extLst xmlns:a="http://schemas.openxmlformats.org/drawingml/2006/main">
            <a:ext uri="{FF2B5EF4-FFF2-40B4-BE49-F238E27FC236}">
              <a16:creationId xmlns:a16="http://schemas.microsoft.com/office/drawing/2014/main" id="{159C6A69-A422-4A1A-BF5A-0EDBD952330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3" name="Text Box 1">
          <a:extLst xmlns:a="http://schemas.openxmlformats.org/drawingml/2006/main">
            <a:ext uri="{FF2B5EF4-FFF2-40B4-BE49-F238E27FC236}">
              <a16:creationId xmlns:a16="http://schemas.microsoft.com/office/drawing/2014/main" id="{933462B4-A701-4DC1-B71B-A7AAE3F8355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4" name="Text Box 1">
          <a:extLst xmlns:a="http://schemas.openxmlformats.org/drawingml/2006/main">
            <a:ext uri="{FF2B5EF4-FFF2-40B4-BE49-F238E27FC236}">
              <a16:creationId xmlns:a16="http://schemas.microsoft.com/office/drawing/2014/main" id="{D7F2672F-B73F-411F-BBEB-E063AD610CC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5" name="Text Box 1">
          <a:extLst xmlns:a="http://schemas.openxmlformats.org/drawingml/2006/main">
            <a:ext uri="{FF2B5EF4-FFF2-40B4-BE49-F238E27FC236}">
              <a16:creationId xmlns:a16="http://schemas.microsoft.com/office/drawing/2014/main" id="{1255BF04-D960-4849-9E2F-42114754DE4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6" name="Text Box 1">
          <a:extLst xmlns:a="http://schemas.openxmlformats.org/drawingml/2006/main">
            <a:ext uri="{FF2B5EF4-FFF2-40B4-BE49-F238E27FC236}">
              <a16:creationId xmlns:a16="http://schemas.microsoft.com/office/drawing/2014/main" id="{D3BD11C7-E3E2-4C01-A263-DAF76915FC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7" name="Text Box 1">
          <a:extLst xmlns:a="http://schemas.openxmlformats.org/drawingml/2006/main">
            <a:ext uri="{FF2B5EF4-FFF2-40B4-BE49-F238E27FC236}">
              <a16:creationId xmlns:a16="http://schemas.microsoft.com/office/drawing/2014/main" id="{19C5A7FB-E64A-462F-85ED-4D70DCAFFE8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8" name="Text Box 1">
          <a:extLst xmlns:a="http://schemas.openxmlformats.org/drawingml/2006/main">
            <a:ext uri="{FF2B5EF4-FFF2-40B4-BE49-F238E27FC236}">
              <a16:creationId xmlns:a16="http://schemas.microsoft.com/office/drawing/2014/main" id="{E0BDD6D2-CAB6-444B-B814-1799FCA2F63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9" name="Text Box 1">
          <a:extLst xmlns:a="http://schemas.openxmlformats.org/drawingml/2006/main">
            <a:ext uri="{FF2B5EF4-FFF2-40B4-BE49-F238E27FC236}">
              <a16:creationId xmlns:a16="http://schemas.microsoft.com/office/drawing/2014/main" id="{DFED8421-2C29-4099-AF4B-AD415A05571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0" name="Text Box 1">
          <a:extLst xmlns:a="http://schemas.openxmlformats.org/drawingml/2006/main">
            <a:ext uri="{FF2B5EF4-FFF2-40B4-BE49-F238E27FC236}">
              <a16:creationId xmlns:a16="http://schemas.microsoft.com/office/drawing/2014/main" id="{C01D3FAD-D8F6-41EE-808A-DDCE67AF9F9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1" name="Text Box 1">
          <a:extLst xmlns:a="http://schemas.openxmlformats.org/drawingml/2006/main">
            <a:ext uri="{FF2B5EF4-FFF2-40B4-BE49-F238E27FC236}">
              <a16:creationId xmlns:a16="http://schemas.microsoft.com/office/drawing/2014/main" id="{576E53CE-BE18-4321-94A5-EFF22F4EE82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2" name="Text Box 1">
          <a:extLst xmlns:a="http://schemas.openxmlformats.org/drawingml/2006/main">
            <a:ext uri="{FF2B5EF4-FFF2-40B4-BE49-F238E27FC236}">
              <a16:creationId xmlns:a16="http://schemas.microsoft.com/office/drawing/2014/main" id="{98F2F4D9-7449-499A-843C-F316037365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3" name="Text Box 1">
          <a:extLst xmlns:a="http://schemas.openxmlformats.org/drawingml/2006/main">
            <a:ext uri="{FF2B5EF4-FFF2-40B4-BE49-F238E27FC236}">
              <a16:creationId xmlns:a16="http://schemas.microsoft.com/office/drawing/2014/main" id="{42C61954-B673-4081-A91C-B9D054C2AEF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4" name="Text Box 1">
          <a:extLst xmlns:a="http://schemas.openxmlformats.org/drawingml/2006/main">
            <a:ext uri="{FF2B5EF4-FFF2-40B4-BE49-F238E27FC236}">
              <a16:creationId xmlns:a16="http://schemas.microsoft.com/office/drawing/2014/main" id="{F782593E-B5F2-48A8-8197-F20E98D5805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5" name="Text Box 1">
          <a:extLst xmlns:a="http://schemas.openxmlformats.org/drawingml/2006/main">
            <a:ext uri="{FF2B5EF4-FFF2-40B4-BE49-F238E27FC236}">
              <a16:creationId xmlns:a16="http://schemas.microsoft.com/office/drawing/2014/main" id="{7A032C39-A563-4907-B8A9-9504CA8D70F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6" name="Text Box 1">
          <a:extLst xmlns:a="http://schemas.openxmlformats.org/drawingml/2006/main">
            <a:ext uri="{FF2B5EF4-FFF2-40B4-BE49-F238E27FC236}">
              <a16:creationId xmlns:a16="http://schemas.microsoft.com/office/drawing/2014/main" id="{AD4F5309-244A-4D23-AE4D-042EADD5FDC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7" name="Text Box 1">
          <a:extLst xmlns:a="http://schemas.openxmlformats.org/drawingml/2006/main">
            <a:ext uri="{FF2B5EF4-FFF2-40B4-BE49-F238E27FC236}">
              <a16:creationId xmlns:a16="http://schemas.microsoft.com/office/drawing/2014/main" id="{8465369D-E944-4BBC-B38D-999BE1EE743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8" name="Text Box 1">
          <a:extLst xmlns:a="http://schemas.openxmlformats.org/drawingml/2006/main">
            <a:ext uri="{FF2B5EF4-FFF2-40B4-BE49-F238E27FC236}">
              <a16:creationId xmlns:a16="http://schemas.microsoft.com/office/drawing/2014/main" id="{529EC56F-030F-4AAD-85B9-7D8330BE409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9" name="Text Box 1">
          <a:extLst xmlns:a="http://schemas.openxmlformats.org/drawingml/2006/main">
            <a:ext uri="{FF2B5EF4-FFF2-40B4-BE49-F238E27FC236}">
              <a16:creationId xmlns:a16="http://schemas.microsoft.com/office/drawing/2014/main" id="{4E13B03A-6412-495D-9E27-452C76693B5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0" name="Text Box 1">
          <a:extLst xmlns:a="http://schemas.openxmlformats.org/drawingml/2006/main">
            <a:ext uri="{FF2B5EF4-FFF2-40B4-BE49-F238E27FC236}">
              <a16:creationId xmlns:a16="http://schemas.microsoft.com/office/drawing/2014/main" id="{81868F07-7F1D-4D5C-AE43-34ED8874A3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1" name="Text Box 1">
          <a:extLst xmlns:a="http://schemas.openxmlformats.org/drawingml/2006/main">
            <a:ext uri="{FF2B5EF4-FFF2-40B4-BE49-F238E27FC236}">
              <a16:creationId xmlns:a16="http://schemas.microsoft.com/office/drawing/2014/main" id="{75903F9B-5F2D-4F05-B9A5-77A8435CAEC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2" name="Text Box 1">
          <a:extLst xmlns:a="http://schemas.openxmlformats.org/drawingml/2006/main">
            <a:ext uri="{FF2B5EF4-FFF2-40B4-BE49-F238E27FC236}">
              <a16:creationId xmlns:a16="http://schemas.microsoft.com/office/drawing/2014/main" id="{CE547C92-074E-42F0-929D-F5A5CA11C27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3" name="Text Box 1">
          <a:extLst xmlns:a="http://schemas.openxmlformats.org/drawingml/2006/main">
            <a:ext uri="{FF2B5EF4-FFF2-40B4-BE49-F238E27FC236}">
              <a16:creationId xmlns:a16="http://schemas.microsoft.com/office/drawing/2014/main" id="{65FF02B8-5DAA-47D8-A8BC-238184D3CF0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4" name="Text Box 1">
          <a:extLst xmlns:a="http://schemas.openxmlformats.org/drawingml/2006/main">
            <a:ext uri="{FF2B5EF4-FFF2-40B4-BE49-F238E27FC236}">
              <a16:creationId xmlns:a16="http://schemas.microsoft.com/office/drawing/2014/main" id="{291281F0-3EE7-4E41-A38E-BFC5CC01775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5" name="Text Box 1">
          <a:extLst xmlns:a="http://schemas.openxmlformats.org/drawingml/2006/main">
            <a:ext uri="{FF2B5EF4-FFF2-40B4-BE49-F238E27FC236}">
              <a16:creationId xmlns:a16="http://schemas.microsoft.com/office/drawing/2014/main" id="{7C7567C3-4352-4BCC-906D-16D7C1310EB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6" name="Text Box 1">
          <a:extLst xmlns:a="http://schemas.openxmlformats.org/drawingml/2006/main">
            <a:ext uri="{FF2B5EF4-FFF2-40B4-BE49-F238E27FC236}">
              <a16:creationId xmlns:a16="http://schemas.microsoft.com/office/drawing/2014/main" id="{B29347A5-EF23-48BC-9D36-A2F56C8B83B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7" name="Text Box 1">
          <a:extLst xmlns:a="http://schemas.openxmlformats.org/drawingml/2006/main">
            <a:ext uri="{FF2B5EF4-FFF2-40B4-BE49-F238E27FC236}">
              <a16:creationId xmlns:a16="http://schemas.microsoft.com/office/drawing/2014/main" id="{BFE62FD9-D4B1-4E65-B9FF-46CA5ECA5A6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8" name="Text Box 1">
          <a:extLst xmlns:a="http://schemas.openxmlformats.org/drawingml/2006/main">
            <a:ext uri="{FF2B5EF4-FFF2-40B4-BE49-F238E27FC236}">
              <a16:creationId xmlns:a16="http://schemas.microsoft.com/office/drawing/2014/main" id="{4BAB2653-1387-4174-AE43-184B55CC2A9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9" name="Text Box 1">
          <a:extLst xmlns:a="http://schemas.openxmlformats.org/drawingml/2006/main">
            <a:ext uri="{FF2B5EF4-FFF2-40B4-BE49-F238E27FC236}">
              <a16:creationId xmlns:a16="http://schemas.microsoft.com/office/drawing/2014/main" id="{128B360F-19A2-41B0-AE25-8B6FB42116C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0" name="Text Box 1">
          <a:extLst xmlns:a="http://schemas.openxmlformats.org/drawingml/2006/main">
            <a:ext uri="{FF2B5EF4-FFF2-40B4-BE49-F238E27FC236}">
              <a16:creationId xmlns:a16="http://schemas.microsoft.com/office/drawing/2014/main" id="{254750E5-398D-4ED8-9B0F-090360A36C8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1" name="Text Box 1">
          <a:extLst xmlns:a="http://schemas.openxmlformats.org/drawingml/2006/main">
            <a:ext uri="{FF2B5EF4-FFF2-40B4-BE49-F238E27FC236}">
              <a16:creationId xmlns:a16="http://schemas.microsoft.com/office/drawing/2014/main" id="{04D993E8-91D3-4F94-90ED-9BC416793E3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2" name="Text Box 1">
          <a:extLst xmlns:a="http://schemas.openxmlformats.org/drawingml/2006/main">
            <a:ext uri="{FF2B5EF4-FFF2-40B4-BE49-F238E27FC236}">
              <a16:creationId xmlns:a16="http://schemas.microsoft.com/office/drawing/2014/main" id="{AE90F2EC-44BD-4A54-BEB1-C42DE0B2B13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3" name="Text Box 1">
          <a:extLst xmlns:a="http://schemas.openxmlformats.org/drawingml/2006/main">
            <a:ext uri="{FF2B5EF4-FFF2-40B4-BE49-F238E27FC236}">
              <a16:creationId xmlns:a16="http://schemas.microsoft.com/office/drawing/2014/main" id="{6A760EB1-583B-489E-873A-C0EE7FCEE54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4" name="Text Box 1">
          <a:extLst xmlns:a="http://schemas.openxmlformats.org/drawingml/2006/main">
            <a:ext uri="{FF2B5EF4-FFF2-40B4-BE49-F238E27FC236}">
              <a16:creationId xmlns:a16="http://schemas.microsoft.com/office/drawing/2014/main" id="{0E2792A9-BE55-426B-AAE4-1DCFBC0FDBF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5" name="Text Box 1">
          <a:extLst xmlns:a="http://schemas.openxmlformats.org/drawingml/2006/main">
            <a:ext uri="{FF2B5EF4-FFF2-40B4-BE49-F238E27FC236}">
              <a16:creationId xmlns:a16="http://schemas.microsoft.com/office/drawing/2014/main" id="{2AD7608D-CEEA-4C37-940B-552097274EB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6" name="Text Box 1">
          <a:extLst xmlns:a="http://schemas.openxmlformats.org/drawingml/2006/main">
            <a:ext uri="{FF2B5EF4-FFF2-40B4-BE49-F238E27FC236}">
              <a16:creationId xmlns:a16="http://schemas.microsoft.com/office/drawing/2014/main" id="{0DA55994-57E4-42EB-9539-8054D789630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7" name="Text Box 1">
          <a:extLst xmlns:a="http://schemas.openxmlformats.org/drawingml/2006/main">
            <a:ext uri="{FF2B5EF4-FFF2-40B4-BE49-F238E27FC236}">
              <a16:creationId xmlns:a16="http://schemas.microsoft.com/office/drawing/2014/main" id="{59A203D0-2231-432C-96ED-B034F0412B0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8" name="Text Box 1">
          <a:extLst xmlns:a="http://schemas.openxmlformats.org/drawingml/2006/main">
            <a:ext uri="{FF2B5EF4-FFF2-40B4-BE49-F238E27FC236}">
              <a16:creationId xmlns:a16="http://schemas.microsoft.com/office/drawing/2014/main" id="{C698A8EE-16F0-4DBC-AC84-1F24D462AE9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9" name="Text Box 1">
          <a:extLst xmlns:a="http://schemas.openxmlformats.org/drawingml/2006/main">
            <a:ext uri="{FF2B5EF4-FFF2-40B4-BE49-F238E27FC236}">
              <a16:creationId xmlns:a16="http://schemas.microsoft.com/office/drawing/2014/main" id="{23339D0F-50FA-4CA4-9403-3E28BCCAAF9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0" name="Text Box 1">
          <a:extLst xmlns:a="http://schemas.openxmlformats.org/drawingml/2006/main">
            <a:ext uri="{FF2B5EF4-FFF2-40B4-BE49-F238E27FC236}">
              <a16:creationId xmlns:a16="http://schemas.microsoft.com/office/drawing/2014/main" id="{4C1DD84C-FC97-4162-98B0-0A6B260C29A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1" name="Text Box 1">
          <a:extLst xmlns:a="http://schemas.openxmlformats.org/drawingml/2006/main">
            <a:ext uri="{FF2B5EF4-FFF2-40B4-BE49-F238E27FC236}">
              <a16:creationId xmlns:a16="http://schemas.microsoft.com/office/drawing/2014/main" id="{D1E0EB2E-BA60-40D4-9C0A-B74B321C6D3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2" name="Text Box 1">
          <a:extLst xmlns:a="http://schemas.openxmlformats.org/drawingml/2006/main">
            <a:ext uri="{FF2B5EF4-FFF2-40B4-BE49-F238E27FC236}">
              <a16:creationId xmlns:a16="http://schemas.microsoft.com/office/drawing/2014/main" id="{DE1AD80D-DECB-4FA9-A37E-561D9CAA77D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3" name="Text Box 1">
          <a:extLst xmlns:a="http://schemas.openxmlformats.org/drawingml/2006/main">
            <a:ext uri="{FF2B5EF4-FFF2-40B4-BE49-F238E27FC236}">
              <a16:creationId xmlns:a16="http://schemas.microsoft.com/office/drawing/2014/main" id="{AC89895F-6207-4370-BC87-FEA4269D3A8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4" name="Text Box 1">
          <a:extLst xmlns:a="http://schemas.openxmlformats.org/drawingml/2006/main">
            <a:ext uri="{FF2B5EF4-FFF2-40B4-BE49-F238E27FC236}">
              <a16:creationId xmlns:a16="http://schemas.microsoft.com/office/drawing/2014/main" id="{400CBFB8-4B07-4FAF-9438-340183088EB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5" name="Text Box 1">
          <a:extLst xmlns:a="http://schemas.openxmlformats.org/drawingml/2006/main">
            <a:ext uri="{FF2B5EF4-FFF2-40B4-BE49-F238E27FC236}">
              <a16:creationId xmlns:a16="http://schemas.microsoft.com/office/drawing/2014/main" id="{5CB02029-A93D-4BAC-A39C-275729C3179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6" name="Text Box 1">
          <a:extLst xmlns:a="http://schemas.openxmlformats.org/drawingml/2006/main">
            <a:ext uri="{FF2B5EF4-FFF2-40B4-BE49-F238E27FC236}">
              <a16:creationId xmlns:a16="http://schemas.microsoft.com/office/drawing/2014/main" id="{405104C3-F558-4967-BEA1-E972B234541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7" name="Text Box 1">
          <a:extLst xmlns:a="http://schemas.openxmlformats.org/drawingml/2006/main">
            <a:ext uri="{FF2B5EF4-FFF2-40B4-BE49-F238E27FC236}">
              <a16:creationId xmlns:a16="http://schemas.microsoft.com/office/drawing/2014/main" id="{5FBCB2D9-8642-43A4-8576-41AC2AE0591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8" name="Text Box 1">
          <a:extLst xmlns:a="http://schemas.openxmlformats.org/drawingml/2006/main">
            <a:ext uri="{FF2B5EF4-FFF2-40B4-BE49-F238E27FC236}">
              <a16:creationId xmlns:a16="http://schemas.microsoft.com/office/drawing/2014/main" id="{98EA7100-3388-4A98-8399-F7536E440F6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9" name="Text Box 1">
          <a:extLst xmlns:a="http://schemas.openxmlformats.org/drawingml/2006/main">
            <a:ext uri="{FF2B5EF4-FFF2-40B4-BE49-F238E27FC236}">
              <a16:creationId xmlns:a16="http://schemas.microsoft.com/office/drawing/2014/main" id="{5E5DE1A0-91C1-409F-B603-B06073B67B2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0" name="Text Box 1">
          <a:extLst xmlns:a="http://schemas.openxmlformats.org/drawingml/2006/main">
            <a:ext uri="{FF2B5EF4-FFF2-40B4-BE49-F238E27FC236}">
              <a16:creationId xmlns:a16="http://schemas.microsoft.com/office/drawing/2014/main" id="{12710044-4101-475C-A289-0C159D2AC4E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1" name="Text Box 1">
          <a:extLst xmlns:a="http://schemas.openxmlformats.org/drawingml/2006/main">
            <a:ext uri="{FF2B5EF4-FFF2-40B4-BE49-F238E27FC236}">
              <a16:creationId xmlns:a16="http://schemas.microsoft.com/office/drawing/2014/main" id="{A52C8F5B-65CD-4694-A0BE-CB1B7291126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2" name="Text Box 1">
          <a:extLst xmlns:a="http://schemas.openxmlformats.org/drawingml/2006/main">
            <a:ext uri="{FF2B5EF4-FFF2-40B4-BE49-F238E27FC236}">
              <a16:creationId xmlns:a16="http://schemas.microsoft.com/office/drawing/2014/main" id="{A1F696A2-A719-409A-B058-0D0AF82E29D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3" name="Text Box 1">
          <a:extLst xmlns:a="http://schemas.openxmlformats.org/drawingml/2006/main">
            <a:ext uri="{FF2B5EF4-FFF2-40B4-BE49-F238E27FC236}">
              <a16:creationId xmlns:a16="http://schemas.microsoft.com/office/drawing/2014/main" id="{C6F18980-B3B7-4F35-9CB4-EC8B353311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4" name="Text Box 1">
          <a:extLst xmlns:a="http://schemas.openxmlformats.org/drawingml/2006/main">
            <a:ext uri="{FF2B5EF4-FFF2-40B4-BE49-F238E27FC236}">
              <a16:creationId xmlns:a16="http://schemas.microsoft.com/office/drawing/2014/main" id="{187F87D1-5496-4432-BA88-A0A691FD542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5" name="Text Box 1">
          <a:extLst xmlns:a="http://schemas.openxmlformats.org/drawingml/2006/main">
            <a:ext uri="{FF2B5EF4-FFF2-40B4-BE49-F238E27FC236}">
              <a16:creationId xmlns:a16="http://schemas.microsoft.com/office/drawing/2014/main" id="{B7C13DE9-35EC-4D3B-898C-D28520A2245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6" name="Text Box 1">
          <a:extLst xmlns:a="http://schemas.openxmlformats.org/drawingml/2006/main">
            <a:ext uri="{FF2B5EF4-FFF2-40B4-BE49-F238E27FC236}">
              <a16:creationId xmlns:a16="http://schemas.microsoft.com/office/drawing/2014/main" id="{514F83AD-5A31-4991-8DB4-B4136507A94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7" name="Text Box 1">
          <a:extLst xmlns:a="http://schemas.openxmlformats.org/drawingml/2006/main">
            <a:ext uri="{FF2B5EF4-FFF2-40B4-BE49-F238E27FC236}">
              <a16:creationId xmlns:a16="http://schemas.microsoft.com/office/drawing/2014/main" id="{CCAE741D-D7D3-4F25-9BF7-BEB42044067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8" name="Text Box 1">
          <a:extLst xmlns:a="http://schemas.openxmlformats.org/drawingml/2006/main">
            <a:ext uri="{FF2B5EF4-FFF2-40B4-BE49-F238E27FC236}">
              <a16:creationId xmlns:a16="http://schemas.microsoft.com/office/drawing/2014/main" id="{65936971-70E0-453B-A302-D46A1DF578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9" name="Text Box 1">
          <a:extLst xmlns:a="http://schemas.openxmlformats.org/drawingml/2006/main">
            <a:ext uri="{FF2B5EF4-FFF2-40B4-BE49-F238E27FC236}">
              <a16:creationId xmlns:a16="http://schemas.microsoft.com/office/drawing/2014/main" id="{F6A48391-E904-431E-9ED2-692444D6956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0" name="Text Box 1">
          <a:extLst xmlns:a="http://schemas.openxmlformats.org/drawingml/2006/main">
            <a:ext uri="{FF2B5EF4-FFF2-40B4-BE49-F238E27FC236}">
              <a16:creationId xmlns:a16="http://schemas.microsoft.com/office/drawing/2014/main" id="{AD7674BE-EBC5-4C44-8D6D-76254F175CF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1" name="Text Box 1">
          <a:extLst xmlns:a="http://schemas.openxmlformats.org/drawingml/2006/main">
            <a:ext uri="{FF2B5EF4-FFF2-40B4-BE49-F238E27FC236}">
              <a16:creationId xmlns:a16="http://schemas.microsoft.com/office/drawing/2014/main" id="{72F4FEB2-4DA8-4400-AEB3-8E0267D9D0D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2" name="Text Box 1">
          <a:extLst xmlns:a="http://schemas.openxmlformats.org/drawingml/2006/main">
            <a:ext uri="{FF2B5EF4-FFF2-40B4-BE49-F238E27FC236}">
              <a16:creationId xmlns:a16="http://schemas.microsoft.com/office/drawing/2014/main" id="{E87CE78C-B18B-437F-991E-70C72C841CE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3" name="Text Box 1">
          <a:extLst xmlns:a="http://schemas.openxmlformats.org/drawingml/2006/main">
            <a:ext uri="{FF2B5EF4-FFF2-40B4-BE49-F238E27FC236}">
              <a16:creationId xmlns:a16="http://schemas.microsoft.com/office/drawing/2014/main" id="{6518958C-7692-48CB-8DFD-50AF78B662D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4" name="Text Box 1">
          <a:extLst xmlns:a="http://schemas.openxmlformats.org/drawingml/2006/main">
            <a:ext uri="{FF2B5EF4-FFF2-40B4-BE49-F238E27FC236}">
              <a16:creationId xmlns:a16="http://schemas.microsoft.com/office/drawing/2014/main" id="{7969F599-6BD8-4DF5-959A-FA3A0EEDDF0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5" name="Text Box 1">
          <a:extLst xmlns:a="http://schemas.openxmlformats.org/drawingml/2006/main">
            <a:ext uri="{FF2B5EF4-FFF2-40B4-BE49-F238E27FC236}">
              <a16:creationId xmlns:a16="http://schemas.microsoft.com/office/drawing/2014/main" id="{F13AF4DA-A0BE-493A-BF26-505A4653C61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6" name="Text Box 1">
          <a:extLst xmlns:a="http://schemas.openxmlformats.org/drawingml/2006/main">
            <a:ext uri="{FF2B5EF4-FFF2-40B4-BE49-F238E27FC236}">
              <a16:creationId xmlns:a16="http://schemas.microsoft.com/office/drawing/2014/main" id="{529001F7-5B64-4DD5-99FD-5E13B41610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7" name="Text Box 1">
          <a:extLst xmlns:a="http://schemas.openxmlformats.org/drawingml/2006/main">
            <a:ext uri="{FF2B5EF4-FFF2-40B4-BE49-F238E27FC236}">
              <a16:creationId xmlns:a16="http://schemas.microsoft.com/office/drawing/2014/main" id="{57553681-F2E6-4A86-B28E-9890C05468A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8" name="Text Box 1">
          <a:extLst xmlns:a="http://schemas.openxmlformats.org/drawingml/2006/main">
            <a:ext uri="{FF2B5EF4-FFF2-40B4-BE49-F238E27FC236}">
              <a16:creationId xmlns:a16="http://schemas.microsoft.com/office/drawing/2014/main" id="{E8EA7D8F-4E9C-402E-8135-F1B9A447590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9" name="Text Box 1">
          <a:extLst xmlns:a="http://schemas.openxmlformats.org/drawingml/2006/main">
            <a:ext uri="{FF2B5EF4-FFF2-40B4-BE49-F238E27FC236}">
              <a16:creationId xmlns:a16="http://schemas.microsoft.com/office/drawing/2014/main" id="{6C0328DA-8C0A-45F8-ABCD-B769E52A731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0" name="Text Box 1">
          <a:extLst xmlns:a="http://schemas.openxmlformats.org/drawingml/2006/main">
            <a:ext uri="{FF2B5EF4-FFF2-40B4-BE49-F238E27FC236}">
              <a16:creationId xmlns:a16="http://schemas.microsoft.com/office/drawing/2014/main" id="{E7DC6053-8112-4343-97B6-AB8869E4488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1" name="Text Box 1">
          <a:extLst xmlns:a="http://schemas.openxmlformats.org/drawingml/2006/main">
            <a:ext uri="{FF2B5EF4-FFF2-40B4-BE49-F238E27FC236}">
              <a16:creationId xmlns:a16="http://schemas.microsoft.com/office/drawing/2014/main" id="{2238DBFF-8DCC-4863-9CD0-47149F1CF85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2" name="Text Box 1">
          <a:extLst xmlns:a="http://schemas.openxmlformats.org/drawingml/2006/main">
            <a:ext uri="{FF2B5EF4-FFF2-40B4-BE49-F238E27FC236}">
              <a16:creationId xmlns:a16="http://schemas.microsoft.com/office/drawing/2014/main" id="{8CA5FD9C-62CD-4F83-BCFE-0A5ACBF7503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3" name="Text Box 1">
          <a:extLst xmlns:a="http://schemas.openxmlformats.org/drawingml/2006/main">
            <a:ext uri="{FF2B5EF4-FFF2-40B4-BE49-F238E27FC236}">
              <a16:creationId xmlns:a16="http://schemas.microsoft.com/office/drawing/2014/main" id="{A48CE344-C3D9-4A80-A89B-D2583DA6FBE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4" name="Text Box 1">
          <a:extLst xmlns:a="http://schemas.openxmlformats.org/drawingml/2006/main">
            <a:ext uri="{FF2B5EF4-FFF2-40B4-BE49-F238E27FC236}">
              <a16:creationId xmlns:a16="http://schemas.microsoft.com/office/drawing/2014/main" id="{A3417B52-74D6-4C62-90A1-99D80D560ED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5" name="Text Box 1">
          <a:extLst xmlns:a="http://schemas.openxmlformats.org/drawingml/2006/main">
            <a:ext uri="{FF2B5EF4-FFF2-40B4-BE49-F238E27FC236}">
              <a16:creationId xmlns:a16="http://schemas.microsoft.com/office/drawing/2014/main" id="{9BDD52AC-B85E-4CC4-BAE2-DF8E0CDA6D5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6" name="Text Box 1">
          <a:extLst xmlns:a="http://schemas.openxmlformats.org/drawingml/2006/main">
            <a:ext uri="{FF2B5EF4-FFF2-40B4-BE49-F238E27FC236}">
              <a16:creationId xmlns:a16="http://schemas.microsoft.com/office/drawing/2014/main" id="{DBE98B84-7415-4356-A092-EF496DF1E2C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7" name="Text Box 1">
          <a:extLst xmlns:a="http://schemas.openxmlformats.org/drawingml/2006/main">
            <a:ext uri="{FF2B5EF4-FFF2-40B4-BE49-F238E27FC236}">
              <a16:creationId xmlns:a16="http://schemas.microsoft.com/office/drawing/2014/main" id="{3F834A8E-3158-471A-9E56-57ECCA6FEF2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8" name="Text Box 1">
          <a:extLst xmlns:a="http://schemas.openxmlformats.org/drawingml/2006/main">
            <a:ext uri="{FF2B5EF4-FFF2-40B4-BE49-F238E27FC236}">
              <a16:creationId xmlns:a16="http://schemas.microsoft.com/office/drawing/2014/main" id="{628DD40C-E411-4E30-B28A-230459B448A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9" name="Text Box 1">
          <a:extLst xmlns:a="http://schemas.openxmlformats.org/drawingml/2006/main">
            <a:ext uri="{FF2B5EF4-FFF2-40B4-BE49-F238E27FC236}">
              <a16:creationId xmlns:a16="http://schemas.microsoft.com/office/drawing/2014/main" id="{D7AE8FDE-2D95-40C1-A2A9-4700EBE5B09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0" name="Text Box 1">
          <a:extLst xmlns:a="http://schemas.openxmlformats.org/drawingml/2006/main">
            <a:ext uri="{FF2B5EF4-FFF2-40B4-BE49-F238E27FC236}">
              <a16:creationId xmlns:a16="http://schemas.microsoft.com/office/drawing/2014/main" id="{B3965BF7-9852-4D44-9DAA-F949C20DDD3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1" name="Text Box 1">
          <a:extLst xmlns:a="http://schemas.openxmlformats.org/drawingml/2006/main">
            <a:ext uri="{FF2B5EF4-FFF2-40B4-BE49-F238E27FC236}">
              <a16:creationId xmlns:a16="http://schemas.microsoft.com/office/drawing/2014/main" id="{6583FE88-D7EC-4B4B-8FA9-4E1DCA4A117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2" name="Text Box 1">
          <a:extLst xmlns:a="http://schemas.openxmlformats.org/drawingml/2006/main">
            <a:ext uri="{FF2B5EF4-FFF2-40B4-BE49-F238E27FC236}">
              <a16:creationId xmlns:a16="http://schemas.microsoft.com/office/drawing/2014/main" id="{92166CFE-483C-4988-8C1E-3B78A5C2DDE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3" name="Text Box 1">
          <a:extLst xmlns:a="http://schemas.openxmlformats.org/drawingml/2006/main">
            <a:ext uri="{FF2B5EF4-FFF2-40B4-BE49-F238E27FC236}">
              <a16:creationId xmlns:a16="http://schemas.microsoft.com/office/drawing/2014/main" id="{7B28281B-CFF2-4481-9FAF-B0EA8B4679E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4" name="Text Box 1">
          <a:extLst xmlns:a="http://schemas.openxmlformats.org/drawingml/2006/main">
            <a:ext uri="{FF2B5EF4-FFF2-40B4-BE49-F238E27FC236}">
              <a16:creationId xmlns:a16="http://schemas.microsoft.com/office/drawing/2014/main" id="{2E0880AE-F957-4EE8-A32E-C4CB43F0C45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5" name="Text Box 1">
          <a:extLst xmlns:a="http://schemas.openxmlformats.org/drawingml/2006/main">
            <a:ext uri="{FF2B5EF4-FFF2-40B4-BE49-F238E27FC236}">
              <a16:creationId xmlns:a16="http://schemas.microsoft.com/office/drawing/2014/main" id="{1C168EDE-C727-4C18-A3A0-B6A5730067B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6" name="Text Box 1">
          <a:extLst xmlns:a="http://schemas.openxmlformats.org/drawingml/2006/main">
            <a:ext uri="{FF2B5EF4-FFF2-40B4-BE49-F238E27FC236}">
              <a16:creationId xmlns:a16="http://schemas.microsoft.com/office/drawing/2014/main" id="{7834F0BA-9EC3-428B-9E9E-7F38466E7F8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7" name="Text Box 1">
          <a:extLst xmlns:a="http://schemas.openxmlformats.org/drawingml/2006/main">
            <a:ext uri="{FF2B5EF4-FFF2-40B4-BE49-F238E27FC236}">
              <a16:creationId xmlns:a16="http://schemas.microsoft.com/office/drawing/2014/main" id="{6D2E2B6D-C315-452D-B00E-CBBB28438D7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8" name="Text Box 1">
          <a:extLst xmlns:a="http://schemas.openxmlformats.org/drawingml/2006/main">
            <a:ext uri="{FF2B5EF4-FFF2-40B4-BE49-F238E27FC236}">
              <a16:creationId xmlns:a16="http://schemas.microsoft.com/office/drawing/2014/main" id="{79C2E7EA-B2AB-40C0-8881-51347CBCD6D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9" name="Text Box 1">
          <a:extLst xmlns:a="http://schemas.openxmlformats.org/drawingml/2006/main">
            <a:ext uri="{FF2B5EF4-FFF2-40B4-BE49-F238E27FC236}">
              <a16:creationId xmlns:a16="http://schemas.microsoft.com/office/drawing/2014/main" id="{9ABC325F-089D-49E3-88CF-A487C5114B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0" name="Text Box 1">
          <a:extLst xmlns:a="http://schemas.openxmlformats.org/drawingml/2006/main">
            <a:ext uri="{FF2B5EF4-FFF2-40B4-BE49-F238E27FC236}">
              <a16:creationId xmlns:a16="http://schemas.microsoft.com/office/drawing/2014/main" id="{91E9ADE3-CC94-49F6-A97E-FBF1FFF5B45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1" name="Text Box 1">
          <a:extLst xmlns:a="http://schemas.openxmlformats.org/drawingml/2006/main">
            <a:ext uri="{FF2B5EF4-FFF2-40B4-BE49-F238E27FC236}">
              <a16:creationId xmlns:a16="http://schemas.microsoft.com/office/drawing/2014/main" id="{F1865003-C939-4B83-8260-3C73C4903B8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2" name="Text Box 1">
          <a:extLst xmlns:a="http://schemas.openxmlformats.org/drawingml/2006/main">
            <a:ext uri="{FF2B5EF4-FFF2-40B4-BE49-F238E27FC236}">
              <a16:creationId xmlns:a16="http://schemas.microsoft.com/office/drawing/2014/main" id="{EB8285A8-E9FF-4400-8939-54FC0B9F59C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3" name="Text Box 1">
          <a:extLst xmlns:a="http://schemas.openxmlformats.org/drawingml/2006/main">
            <a:ext uri="{FF2B5EF4-FFF2-40B4-BE49-F238E27FC236}">
              <a16:creationId xmlns:a16="http://schemas.microsoft.com/office/drawing/2014/main" id="{557FFACB-6740-4FBC-8A4F-3FFF7B1A35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4" name="Text Box 1">
          <a:extLst xmlns:a="http://schemas.openxmlformats.org/drawingml/2006/main">
            <a:ext uri="{FF2B5EF4-FFF2-40B4-BE49-F238E27FC236}">
              <a16:creationId xmlns:a16="http://schemas.microsoft.com/office/drawing/2014/main" id="{6851A687-0346-4727-9A29-3F49636302A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5" name="Text Box 1">
          <a:extLst xmlns:a="http://schemas.openxmlformats.org/drawingml/2006/main">
            <a:ext uri="{FF2B5EF4-FFF2-40B4-BE49-F238E27FC236}">
              <a16:creationId xmlns:a16="http://schemas.microsoft.com/office/drawing/2014/main" id="{08CC7171-B0CA-4684-8C85-09B29E3EEE3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6" name="Text Box 1">
          <a:extLst xmlns:a="http://schemas.openxmlformats.org/drawingml/2006/main">
            <a:ext uri="{FF2B5EF4-FFF2-40B4-BE49-F238E27FC236}">
              <a16:creationId xmlns:a16="http://schemas.microsoft.com/office/drawing/2014/main" id="{FAB77A89-DD4B-4929-9D25-6251926FA3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7" name="Text Box 1">
          <a:extLst xmlns:a="http://schemas.openxmlformats.org/drawingml/2006/main">
            <a:ext uri="{FF2B5EF4-FFF2-40B4-BE49-F238E27FC236}">
              <a16:creationId xmlns:a16="http://schemas.microsoft.com/office/drawing/2014/main" id="{1AECF318-F053-4D0B-A8CD-C84FD27A54D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8" name="Text Box 1">
          <a:extLst xmlns:a="http://schemas.openxmlformats.org/drawingml/2006/main">
            <a:ext uri="{FF2B5EF4-FFF2-40B4-BE49-F238E27FC236}">
              <a16:creationId xmlns:a16="http://schemas.microsoft.com/office/drawing/2014/main" id="{3F5A42F1-827F-4C45-A2AF-BA3ECBDEB6C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9" name="Text Box 1">
          <a:extLst xmlns:a="http://schemas.openxmlformats.org/drawingml/2006/main">
            <a:ext uri="{FF2B5EF4-FFF2-40B4-BE49-F238E27FC236}">
              <a16:creationId xmlns:a16="http://schemas.microsoft.com/office/drawing/2014/main" id="{019AD34E-8A05-4A29-9F5F-38B1729C6DA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0" name="Text Box 1">
          <a:extLst xmlns:a="http://schemas.openxmlformats.org/drawingml/2006/main">
            <a:ext uri="{FF2B5EF4-FFF2-40B4-BE49-F238E27FC236}">
              <a16:creationId xmlns:a16="http://schemas.microsoft.com/office/drawing/2014/main" id="{622444AF-6312-4734-8EF2-DA6D5BC2BD1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1" name="Text Box 1">
          <a:extLst xmlns:a="http://schemas.openxmlformats.org/drawingml/2006/main">
            <a:ext uri="{FF2B5EF4-FFF2-40B4-BE49-F238E27FC236}">
              <a16:creationId xmlns:a16="http://schemas.microsoft.com/office/drawing/2014/main" id="{44E89810-D882-4C2B-8370-826A75EFD2F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2" name="Text Box 1">
          <a:extLst xmlns:a="http://schemas.openxmlformats.org/drawingml/2006/main">
            <a:ext uri="{FF2B5EF4-FFF2-40B4-BE49-F238E27FC236}">
              <a16:creationId xmlns:a16="http://schemas.microsoft.com/office/drawing/2014/main" id="{34663019-8DF5-4350-AF0D-28E1405249C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3" name="Text Box 1">
          <a:extLst xmlns:a="http://schemas.openxmlformats.org/drawingml/2006/main">
            <a:ext uri="{FF2B5EF4-FFF2-40B4-BE49-F238E27FC236}">
              <a16:creationId xmlns:a16="http://schemas.microsoft.com/office/drawing/2014/main" id="{1D0413E8-CD2E-4EFA-838A-DF415C3A604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4" name="Text Box 1">
          <a:extLst xmlns:a="http://schemas.openxmlformats.org/drawingml/2006/main">
            <a:ext uri="{FF2B5EF4-FFF2-40B4-BE49-F238E27FC236}">
              <a16:creationId xmlns:a16="http://schemas.microsoft.com/office/drawing/2014/main" id="{62B448D6-0DB3-4A33-A720-5F9B410B17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5" name="Text Box 1">
          <a:extLst xmlns:a="http://schemas.openxmlformats.org/drawingml/2006/main">
            <a:ext uri="{FF2B5EF4-FFF2-40B4-BE49-F238E27FC236}">
              <a16:creationId xmlns:a16="http://schemas.microsoft.com/office/drawing/2014/main" id="{E17BC2F5-9C1E-4876-B0CA-DE6EC781FA3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6" name="Text Box 1">
          <a:extLst xmlns:a="http://schemas.openxmlformats.org/drawingml/2006/main">
            <a:ext uri="{FF2B5EF4-FFF2-40B4-BE49-F238E27FC236}">
              <a16:creationId xmlns:a16="http://schemas.microsoft.com/office/drawing/2014/main" id="{BBC6A4F1-18FE-4E69-A972-65B1AE217B3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7" name="Text Box 1">
          <a:extLst xmlns:a="http://schemas.openxmlformats.org/drawingml/2006/main">
            <a:ext uri="{FF2B5EF4-FFF2-40B4-BE49-F238E27FC236}">
              <a16:creationId xmlns:a16="http://schemas.microsoft.com/office/drawing/2014/main" id="{7D54D6AA-8078-44B9-BB79-6624C458DBA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8" name="Text Box 1">
          <a:extLst xmlns:a="http://schemas.openxmlformats.org/drawingml/2006/main">
            <a:ext uri="{FF2B5EF4-FFF2-40B4-BE49-F238E27FC236}">
              <a16:creationId xmlns:a16="http://schemas.microsoft.com/office/drawing/2014/main" id="{4CB60C1B-96DE-4AA8-A81C-97B480DE3EC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9" name="Text Box 1">
          <a:extLst xmlns:a="http://schemas.openxmlformats.org/drawingml/2006/main">
            <a:ext uri="{FF2B5EF4-FFF2-40B4-BE49-F238E27FC236}">
              <a16:creationId xmlns:a16="http://schemas.microsoft.com/office/drawing/2014/main" id="{75E8B595-E259-4CA3-AB9B-7D1F4D8DB77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0" name="Text Box 1">
          <a:extLst xmlns:a="http://schemas.openxmlformats.org/drawingml/2006/main">
            <a:ext uri="{FF2B5EF4-FFF2-40B4-BE49-F238E27FC236}">
              <a16:creationId xmlns:a16="http://schemas.microsoft.com/office/drawing/2014/main" id="{BA2F6963-1F5F-4698-AF98-66A794E07DC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1" name="Text Box 1">
          <a:extLst xmlns:a="http://schemas.openxmlformats.org/drawingml/2006/main">
            <a:ext uri="{FF2B5EF4-FFF2-40B4-BE49-F238E27FC236}">
              <a16:creationId xmlns:a16="http://schemas.microsoft.com/office/drawing/2014/main" id="{CF4107AB-6850-44FB-AB23-C7BAD3BC869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2" name="Text Box 1">
          <a:extLst xmlns:a="http://schemas.openxmlformats.org/drawingml/2006/main">
            <a:ext uri="{FF2B5EF4-FFF2-40B4-BE49-F238E27FC236}">
              <a16:creationId xmlns:a16="http://schemas.microsoft.com/office/drawing/2014/main" id="{BEE30DF3-29A2-472C-9393-125263E56B8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3" name="Text Box 1">
          <a:extLst xmlns:a="http://schemas.openxmlformats.org/drawingml/2006/main">
            <a:ext uri="{FF2B5EF4-FFF2-40B4-BE49-F238E27FC236}">
              <a16:creationId xmlns:a16="http://schemas.microsoft.com/office/drawing/2014/main" id="{E68C337B-ED87-4C73-A1F9-893F49DF1B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4" name="Text Box 1">
          <a:extLst xmlns:a="http://schemas.openxmlformats.org/drawingml/2006/main">
            <a:ext uri="{FF2B5EF4-FFF2-40B4-BE49-F238E27FC236}">
              <a16:creationId xmlns:a16="http://schemas.microsoft.com/office/drawing/2014/main" id="{C8EC987E-BA08-4C46-B137-0A82EF510F3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5" name="Text Box 1">
          <a:extLst xmlns:a="http://schemas.openxmlformats.org/drawingml/2006/main">
            <a:ext uri="{FF2B5EF4-FFF2-40B4-BE49-F238E27FC236}">
              <a16:creationId xmlns:a16="http://schemas.microsoft.com/office/drawing/2014/main" id="{CCFE95F8-8725-4594-9191-E6BE3CD6C3A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6" name="Text Box 1">
          <a:extLst xmlns:a="http://schemas.openxmlformats.org/drawingml/2006/main">
            <a:ext uri="{FF2B5EF4-FFF2-40B4-BE49-F238E27FC236}">
              <a16:creationId xmlns:a16="http://schemas.microsoft.com/office/drawing/2014/main" id="{8AB8665B-CD9A-4BE9-9F06-8280FF8FAAF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7" name="Text Box 1">
          <a:extLst xmlns:a="http://schemas.openxmlformats.org/drawingml/2006/main">
            <a:ext uri="{FF2B5EF4-FFF2-40B4-BE49-F238E27FC236}">
              <a16:creationId xmlns:a16="http://schemas.microsoft.com/office/drawing/2014/main" id="{2BC8D4E6-4183-4246-BE33-E8CD8F82286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8" name="Text Box 1">
          <a:extLst xmlns:a="http://schemas.openxmlformats.org/drawingml/2006/main">
            <a:ext uri="{FF2B5EF4-FFF2-40B4-BE49-F238E27FC236}">
              <a16:creationId xmlns:a16="http://schemas.microsoft.com/office/drawing/2014/main" id="{8C85D4EC-52DE-41D4-825A-D011798A9C6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9" name="Text Box 1">
          <a:extLst xmlns:a="http://schemas.openxmlformats.org/drawingml/2006/main">
            <a:ext uri="{FF2B5EF4-FFF2-40B4-BE49-F238E27FC236}">
              <a16:creationId xmlns:a16="http://schemas.microsoft.com/office/drawing/2014/main" id="{20D41514-AF42-404B-AEF1-33E9E736D5E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0" name="Text Box 1">
          <a:extLst xmlns:a="http://schemas.openxmlformats.org/drawingml/2006/main">
            <a:ext uri="{FF2B5EF4-FFF2-40B4-BE49-F238E27FC236}">
              <a16:creationId xmlns:a16="http://schemas.microsoft.com/office/drawing/2014/main" id="{4DA22355-094F-438D-A76C-049F48A931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1" name="Text Box 1">
          <a:extLst xmlns:a="http://schemas.openxmlformats.org/drawingml/2006/main">
            <a:ext uri="{FF2B5EF4-FFF2-40B4-BE49-F238E27FC236}">
              <a16:creationId xmlns:a16="http://schemas.microsoft.com/office/drawing/2014/main" id="{6D59B8C3-066B-4B74-8517-B9F1E1D8892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2" name="Text Box 1">
          <a:extLst xmlns:a="http://schemas.openxmlformats.org/drawingml/2006/main">
            <a:ext uri="{FF2B5EF4-FFF2-40B4-BE49-F238E27FC236}">
              <a16:creationId xmlns:a16="http://schemas.microsoft.com/office/drawing/2014/main" id="{40D57BD1-E98E-4258-88DD-42A2C68BA23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3" name="Text Box 1">
          <a:extLst xmlns:a="http://schemas.openxmlformats.org/drawingml/2006/main">
            <a:ext uri="{FF2B5EF4-FFF2-40B4-BE49-F238E27FC236}">
              <a16:creationId xmlns:a16="http://schemas.microsoft.com/office/drawing/2014/main" id="{E6C94C00-76F3-4893-8237-D152FF387D0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4" name="Text Box 1">
          <a:extLst xmlns:a="http://schemas.openxmlformats.org/drawingml/2006/main">
            <a:ext uri="{FF2B5EF4-FFF2-40B4-BE49-F238E27FC236}">
              <a16:creationId xmlns:a16="http://schemas.microsoft.com/office/drawing/2014/main" id="{97F0CC2B-48ED-4FD9-9913-9636617516C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5" name="Text Box 1">
          <a:extLst xmlns:a="http://schemas.openxmlformats.org/drawingml/2006/main">
            <a:ext uri="{FF2B5EF4-FFF2-40B4-BE49-F238E27FC236}">
              <a16:creationId xmlns:a16="http://schemas.microsoft.com/office/drawing/2014/main" id="{7EE8F1CE-E95E-42A9-AA44-61250A324BB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6" name="Text Box 1">
          <a:extLst xmlns:a="http://schemas.openxmlformats.org/drawingml/2006/main">
            <a:ext uri="{FF2B5EF4-FFF2-40B4-BE49-F238E27FC236}">
              <a16:creationId xmlns:a16="http://schemas.microsoft.com/office/drawing/2014/main" id="{2BDB01D6-0DB2-439C-A866-60F4BB4C458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7" name="Text Box 1">
          <a:extLst xmlns:a="http://schemas.openxmlformats.org/drawingml/2006/main">
            <a:ext uri="{FF2B5EF4-FFF2-40B4-BE49-F238E27FC236}">
              <a16:creationId xmlns:a16="http://schemas.microsoft.com/office/drawing/2014/main" id="{240CA586-EAD2-4A2B-98FB-6152C185A0A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8" name="Text Box 1">
          <a:extLst xmlns:a="http://schemas.openxmlformats.org/drawingml/2006/main">
            <a:ext uri="{FF2B5EF4-FFF2-40B4-BE49-F238E27FC236}">
              <a16:creationId xmlns:a16="http://schemas.microsoft.com/office/drawing/2014/main" id="{5F25B124-3E45-4E18-ADAC-CD380C34ACB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9" name="Text Box 1">
          <a:extLst xmlns:a="http://schemas.openxmlformats.org/drawingml/2006/main">
            <a:ext uri="{FF2B5EF4-FFF2-40B4-BE49-F238E27FC236}">
              <a16:creationId xmlns:a16="http://schemas.microsoft.com/office/drawing/2014/main" id="{F4A59C9D-4CDC-4334-85DE-0ADBD5F9892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0" name="Text Box 1">
          <a:extLst xmlns:a="http://schemas.openxmlformats.org/drawingml/2006/main">
            <a:ext uri="{FF2B5EF4-FFF2-40B4-BE49-F238E27FC236}">
              <a16:creationId xmlns:a16="http://schemas.microsoft.com/office/drawing/2014/main" id="{226411F3-E345-4515-92E2-31BE2515569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1" name="Text Box 1">
          <a:extLst xmlns:a="http://schemas.openxmlformats.org/drawingml/2006/main">
            <a:ext uri="{FF2B5EF4-FFF2-40B4-BE49-F238E27FC236}">
              <a16:creationId xmlns:a16="http://schemas.microsoft.com/office/drawing/2014/main" id="{AEEDC78E-1476-4A05-B7DC-9155D91F448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2" name="Text Box 1">
          <a:extLst xmlns:a="http://schemas.openxmlformats.org/drawingml/2006/main">
            <a:ext uri="{FF2B5EF4-FFF2-40B4-BE49-F238E27FC236}">
              <a16:creationId xmlns:a16="http://schemas.microsoft.com/office/drawing/2014/main" id="{178BC6F0-8482-4184-AB5E-47BC2EB0C95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3" name="Text Box 1">
          <a:extLst xmlns:a="http://schemas.openxmlformats.org/drawingml/2006/main">
            <a:ext uri="{FF2B5EF4-FFF2-40B4-BE49-F238E27FC236}">
              <a16:creationId xmlns:a16="http://schemas.microsoft.com/office/drawing/2014/main" id="{3959BDA0-21E2-4515-B7E9-6895F8D0293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4" name="Text Box 1">
          <a:extLst xmlns:a="http://schemas.openxmlformats.org/drawingml/2006/main">
            <a:ext uri="{FF2B5EF4-FFF2-40B4-BE49-F238E27FC236}">
              <a16:creationId xmlns:a16="http://schemas.microsoft.com/office/drawing/2014/main" id="{A1A8A882-FC3E-4668-A9A1-8FEF3675488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5" name="Text Box 1">
          <a:extLst xmlns:a="http://schemas.openxmlformats.org/drawingml/2006/main">
            <a:ext uri="{FF2B5EF4-FFF2-40B4-BE49-F238E27FC236}">
              <a16:creationId xmlns:a16="http://schemas.microsoft.com/office/drawing/2014/main" id="{AA64EDA9-4E18-4474-BBA1-A6714DE9303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6" name="Text Box 1">
          <a:extLst xmlns:a="http://schemas.openxmlformats.org/drawingml/2006/main">
            <a:ext uri="{FF2B5EF4-FFF2-40B4-BE49-F238E27FC236}">
              <a16:creationId xmlns:a16="http://schemas.microsoft.com/office/drawing/2014/main" id="{2531F067-3182-4D3C-99CB-82FCB21122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7" name="Text Box 1">
          <a:extLst xmlns:a="http://schemas.openxmlformats.org/drawingml/2006/main">
            <a:ext uri="{FF2B5EF4-FFF2-40B4-BE49-F238E27FC236}">
              <a16:creationId xmlns:a16="http://schemas.microsoft.com/office/drawing/2014/main" id="{32E909FF-BCC4-4BBA-A5D5-8C07CD5EE19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2" name="Text Box 1">
          <a:extLst xmlns:a="http://schemas.openxmlformats.org/drawingml/2006/main">
            <a:ext uri="{FF2B5EF4-FFF2-40B4-BE49-F238E27FC236}">
              <a16:creationId xmlns:a16="http://schemas.microsoft.com/office/drawing/2014/main" id="{793A0745-FA65-49DE-B148-026B90CEFF5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3" name="Text Box 1">
          <a:extLst xmlns:a="http://schemas.openxmlformats.org/drawingml/2006/main">
            <a:ext uri="{FF2B5EF4-FFF2-40B4-BE49-F238E27FC236}">
              <a16:creationId xmlns:a16="http://schemas.microsoft.com/office/drawing/2014/main" id="{A4743081-D94E-4CB8-86AC-22DBAEDFE8B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4" name="Text Box 1">
          <a:extLst xmlns:a="http://schemas.openxmlformats.org/drawingml/2006/main">
            <a:ext uri="{FF2B5EF4-FFF2-40B4-BE49-F238E27FC236}">
              <a16:creationId xmlns:a16="http://schemas.microsoft.com/office/drawing/2014/main" id="{783857D8-6D47-4C0C-9A32-FD2DCD38990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5" name="Text Box 1">
          <a:extLst xmlns:a="http://schemas.openxmlformats.org/drawingml/2006/main">
            <a:ext uri="{FF2B5EF4-FFF2-40B4-BE49-F238E27FC236}">
              <a16:creationId xmlns:a16="http://schemas.microsoft.com/office/drawing/2014/main" id="{EA43357A-DDB8-48AE-A59F-075A8BF9BAD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6" name="Text Box 1">
          <a:extLst xmlns:a="http://schemas.openxmlformats.org/drawingml/2006/main">
            <a:ext uri="{FF2B5EF4-FFF2-40B4-BE49-F238E27FC236}">
              <a16:creationId xmlns:a16="http://schemas.microsoft.com/office/drawing/2014/main" id="{A9A6EE6C-0E59-4502-BE68-75B3B8F942E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7" name="Text Box 1">
          <a:extLst xmlns:a="http://schemas.openxmlformats.org/drawingml/2006/main">
            <a:ext uri="{FF2B5EF4-FFF2-40B4-BE49-F238E27FC236}">
              <a16:creationId xmlns:a16="http://schemas.microsoft.com/office/drawing/2014/main" id="{785FC586-CE9D-4A42-BF49-3A4955B1BBB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8" name="Text Box 1">
          <a:extLst xmlns:a="http://schemas.openxmlformats.org/drawingml/2006/main">
            <a:ext uri="{FF2B5EF4-FFF2-40B4-BE49-F238E27FC236}">
              <a16:creationId xmlns:a16="http://schemas.microsoft.com/office/drawing/2014/main" id="{1E9197B3-0349-44A9-A9F4-C432E2A3F6F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9" name="Text Box 1">
          <a:extLst xmlns:a="http://schemas.openxmlformats.org/drawingml/2006/main">
            <a:ext uri="{FF2B5EF4-FFF2-40B4-BE49-F238E27FC236}">
              <a16:creationId xmlns:a16="http://schemas.microsoft.com/office/drawing/2014/main" id="{D311FE29-9E95-42A5-9411-924F395184B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0" name="Text Box 1">
          <a:extLst xmlns:a="http://schemas.openxmlformats.org/drawingml/2006/main">
            <a:ext uri="{FF2B5EF4-FFF2-40B4-BE49-F238E27FC236}">
              <a16:creationId xmlns:a16="http://schemas.microsoft.com/office/drawing/2014/main" id="{26E4C9A7-D219-439A-9694-026CF6FDAB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1" name="Text Box 1">
          <a:extLst xmlns:a="http://schemas.openxmlformats.org/drawingml/2006/main">
            <a:ext uri="{FF2B5EF4-FFF2-40B4-BE49-F238E27FC236}">
              <a16:creationId xmlns:a16="http://schemas.microsoft.com/office/drawing/2014/main" id="{BCFB4F79-C485-4789-A4B3-E8F1D7B2B6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2" name="Text Box 1">
          <a:extLst xmlns:a="http://schemas.openxmlformats.org/drawingml/2006/main">
            <a:ext uri="{FF2B5EF4-FFF2-40B4-BE49-F238E27FC236}">
              <a16:creationId xmlns:a16="http://schemas.microsoft.com/office/drawing/2014/main" id="{55EA1F18-D938-4CCB-8E7F-A180D8B3C0C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3" name="Text Box 1">
          <a:extLst xmlns:a="http://schemas.openxmlformats.org/drawingml/2006/main">
            <a:ext uri="{FF2B5EF4-FFF2-40B4-BE49-F238E27FC236}">
              <a16:creationId xmlns:a16="http://schemas.microsoft.com/office/drawing/2014/main" id="{C47B2018-BF9C-44BD-B088-D80BBA12032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4" name="Text Box 1">
          <a:extLst xmlns:a="http://schemas.openxmlformats.org/drawingml/2006/main">
            <a:ext uri="{FF2B5EF4-FFF2-40B4-BE49-F238E27FC236}">
              <a16:creationId xmlns:a16="http://schemas.microsoft.com/office/drawing/2014/main" id="{DC98CB80-E3D3-43C6-A494-D85779C6BAA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5" name="Text Box 1">
          <a:extLst xmlns:a="http://schemas.openxmlformats.org/drawingml/2006/main">
            <a:ext uri="{FF2B5EF4-FFF2-40B4-BE49-F238E27FC236}">
              <a16:creationId xmlns:a16="http://schemas.microsoft.com/office/drawing/2014/main" id="{BD31A8C7-16DC-438E-B437-1BA1397B772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6" name="Text Box 1">
          <a:extLst xmlns:a="http://schemas.openxmlformats.org/drawingml/2006/main">
            <a:ext uri="{FF2B5EF4-FFF2-40B4-BE49-F238E27FC236}">
              <a16:creationId xmlns:a16="http://schemas.microsoft.com/office/drawing/2014/main" id="{8E28CD75-2D4C-483A-ACE0-683BB925D65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7" name="Text Box 1">
          <a:extLst xmlns:a="http://schemas.openxmlformats.org/drawingml/2006/main">
            <a:ext uri="{FF2B5EF4-FFF2-40B4-BE49-F238E27FC236}">
              <a16:creationId xmlns:a16="http://schemas.microsoft.com/office/drawing/2014/main" id="{53D269A6-47B6-4154-8959-C16057544A8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8" name="Text Box 1">
          <a:extLst xmlns:a="http://schemas.openxmlformats.org/drawingml/2006/main">
            <a:ext uri="{FF2B5EF4-FFF2-40B4-BE49-F238E27FC236}">
              <a16:creationId xmlns:a16="http://schemas.microsoft.com/office/drawing/2014/main" id="{19EAA73E-1EC9-4F18-8A45-51C37116546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9" name="Text Box 1">
          <a:extLst xmlns:a="http://schemas.openxmlformats.org/drawingml/2006/main">
            <a:ext uri="{FF2B5EF4-FFF2-40B4-BE49-F238E27FC236}">
              <a16:creationId xmlns:a16="http://schemas.microsoft.com/office/drawing/2014/main" id="{341B165C-92CF-4F11-BCB1-66DFBF6FBDC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6" name="Text Box 1">
          <a:extLst xmlns:a="http://schemas.openxmlformats.org/drawingml/2006/main">
            <a:ext uri="{FF2B5EF4-FFF2-40B4-BE49-F238E27FC236}">
              <a16:creationId xmlns:a16="http://schemas.microsoft.com/office/drawing/2014/main" id="{927C65D5-C4E1-4D92-9DB8-8E7CD554DD0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7" name="Text Box 1">
          <a:extLst xmlns:a="http://schemas.openxmlformats.org/drawingml/2006/main">
            <a:ext uri="{FF2B5EF4-FFF2-40B4-BE49-F238E27FC236}">
              <a16:creationId xmlns:a16="http://schemas.microsoft.com/office/drawing/2014/main" id="{53DD342B-8242-450E-98A0-AD87885F1EC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0" name="Text Box 1">
          <a:extLst xmlns:a="http://schemas.openxmlformats.org/drawingml/2006/main">
            <a:ext uri="{FF2B5EF4-FFF2-40B4-BE49-F238E27FC236}">
              <a16:creationId xmlns:a16="http://schemas.microsoft.com/office/drawing/2014/main" id="{8A357875-7590-451D-BB8E-1D740D908B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1" name="Text Box 1">
          <a:extLst xmlns:a="http://schemas.openxmlformats.org/drawingml/2006/main">
            <a:ext uri="{FF2B5EF4-FFF2-40B4-BE49-F238E27FC236}">
              <a16:creationId xmlns:a16="http://schemas.microsoft.com/office/drawing/2014/main" id="{15161446-17D4-442A-907F-4D17E6BB10D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2" name="Text Box 1">
          <a:extLst xmlns:a="http://schemas.openxmlformats.org/drawingml/2006/main">
            <a:ext uri="{FF2B5EF4-FFF2-40B4-BE49-F238E27FC236}">
              <a16:creationId xmlns:a16="http://schemas.microsoft.com/office/drawing/2014/main" id="{9DB8A309-4194-41E6-B1C9-E9C013565FF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3" name="Text Box 1">
          <a:extLst xmlns:a="http://schemas.openxmlformats.org/drawingml/2006/main">
            <a:ext uri="{FF2B5EF4-FFF2-40B4-BE49-F238E27FC236}">
              <a16:creationId xmlns:a16="http://schemas.microsoft.com/office/drawing/2014/main" id="{C6AE6A6B-E3B6-4533-8F37-825D504CD86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4" name="Text Box 1">
          <a:extLst xmlns:a="http://schemas.openxmlformats.org/drawingml/2006/main">
            <a:ext uri="{FF2B5EF4-FFF2-40B4-BE49-F238E27FC236}">
              <a16:creationId xmlns:a16="http://schemas.microsoft.com/office/drawing/2014/main" id="{2768208C-8620-43EE-B733-F8CD7543CDC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5" name="Text Box 1">
          <a:extLst xmlns:a="http://schemas.openxmlformats.org/drawingml/2006/main">
            <a:ext uri="{FF2B5EF4-FFF2-40B4-BE49-F238E27FC236}">
              <a16:creationId xmlns:a16="http://schemas.microsoft.com/office/drawing/2014/main" id="{89FF7C30-BDC9-49BC-BBAC-CB9AC408203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6" name="Text Box 1">
          <a:extLst xmlns:a="http://schemas.openxmlformats.org/drawingml/2006/main">
            <a:ext uri="{FF2B5EF4-FFF2-40B4-BE49-F238E27FC236}">
              <a16:creationId xmlns:a16="http://schemas.microsoft.com/office/drawing/2014/main" id="{F9405956-18F3-451A-B512-F463F5FB382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7" name="Text Box 1">
          <a:extLst xmlns:a="http://schemas.openxmlformats.org/drawingml/2006/main">
            <a:ext uri="{FF2B5EF4-FFF2-40B4-BE49-F238E27FC236}">
              <a16:creationId xmlns:a16="http://schemas.microsoft.com/office/drawing/2014/main" id="{375FBB70-5574-4151-95F6-85C0CF1E87A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8" name="Text Box 1">
          <a:extLst xmlns:a="http://schemas.openxmlformats.org/drawingml/2006/main">
            <a:ext uri="{FF2B5EF4-FFF2-40B4-BE49-F238E27FC236}">
              <a16:creationId xmlns:a16="http://schemas.microsoft.com/office/drawing/2014/main" id="{50CCC928-717A-4128-9761-8EEC06272A6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9" name="Text Box 1">
          <a:extLst xmlns:a="http://schemas.openxmlformats.org/drawingml/2006/main">
            <a:ext uri="{FF2B5EF4-FFF2-40B4-BE49-F238E27FC236}">
              <a16:creationId xmlns:a16="http://schemas.microsoft.com/office/drawing/2014/main" id="{6A7D2F6D-3CCA-4889-9E6A-32EC55E9333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0" name="Text Box 1">
          <a:extLst xmlns:a="http://schemas.openxmlformats.org/drawingml/2006/main">
            <a:ext uri="{FF2B5EF4-FFF2-40B4-BE49-F238E27FC236}">
              <a16:creationId xmlns:a16="http://schemas.microsoft.com/office/drawing/2014/main" id="{C8C36751-3414-450D-805B-BC23482CFAC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1" name="Text Box 1">
          <a:extLst xmlns:a="http://schemas.openxmlformats.org/drawingml/2006/main">
            <a:ext uri="{FF2B5EF4-FFF2-40B4-BE49-F238E27FC236}">
              <a16:creationId xmlns:a16="http://schemas.microsoft.com/office/drawing/2014/main" id="{508B9EE4-FB25-4998-AABA-5AB85B698BC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2" name="Text Box 1">
          <a:extLst xmlns:a="http://schemas.openxmlformats.org/drawingml/2006/main">
            <a:ext uri="{FF2B5EF4-FFF2-40B4-BE49-F238E27FC236}">
              <a16:creationId xmlns:a16="http://schemas.microsoft.com/office/drawing/2014/main" id="{49BDEC0B-A6D7-4068-97AA-6FD1304C7BB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3" name="Text Box 1">
          <a:extLst xmlns:a="http://schemas.openxmlformats.org/drawingml/2006/main">
            <a:ext uri="{FF2B5EF4-FFF2-40B4-BE49-F238E27FC236}">
              <a16:creationId xmlns:a16="http://schemas.microsoft.com/office/drawing/2014/main" id="{E62165C7-B73D-4497-B9C2-8665BEAB1A5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4" name="Text Box 1">
          <a:extLst xmlns:a="http://schemas.openxmlformats.org/drawingml/2006/main">
            <a:ext uri="{FF2B5EF4-FFF2-40B4-BE49-F238E27FC236}">
              <a16:creationId xmlns:a16="http://schemas.microsoft.com/office/drawing/2014/main" id="{6409734B-1392-45A9-8392-14D44F7C00D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5" name="Text Box 1">
          <a:extLst xmlns:a="http://schemas.openxmlformats.org/drawingml/2006/main">
            <a:ext uri="{FF2B5EF4-FFF2-40B4-BE49-F238E27FC236}">
              <a16:creationId xmlns:a16="http://schemas.microsoft.com/office/drawing/2014/main" id="{32FCE3BD-3272-472F-A874-5A353887856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6" name="Text Box 1">
          <a:extLst xmlns:a="http://schemas.openxmlformats.org/drawingml/2006/main">
            <a:ext uri="{FF2B5EF4-FFF2-40B4-BE49-F238E27FC236}">
              <a16:creationId xmlns:a16="http://schemas.microsoft.com/office/drawing/2014/main" id="{9F6E97B6-2EE0-457A-B53D-8EEAA3AA6A9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7" name="Text Box 1">
          <a:extLst xmlns:a="http://schemas.openxmlformats.org/drawingml/2006/main">
            <a:ext uri="{FF2B5EF4-FFF2-40B4-BE49-F238E27FC236}">
              <a16:creationId xmlns:a16="http://schemas.microsoft.com/office/drawing/2014/main" id="{E6BBD32C-7939-4A90-8BD7-7970A6D8BC0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8" name="Text Box 1">
          <a:extLst xmlns:a="http://schemas.openxmlformats.org/drawingml/2006/main">
            <a:ext uri="{FF2B5EF4-FFF2-40B4-BE49-F238E27FC236}">
              <a16:creationId xmlns:a16="http://schemas.microsoft.com/office/drawing/2014/main" id="{84318AB0-1B33-4FC6-A6A4-879C14621F3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9" name="Text Box 1">
          <a:extLst xmlns:a="http://schemas.openxmlformats.org/drawingml/2006/main">
            <a:ext uri="{FF2B5EF4-FFF2-40B4-BE49-F238E27FC236}">
              <a16:creationId xmlns:a16="http://schemas.microsoft.com/office/drawing/2014/main" id="{CD37E7CE-2889-49E9-A5AC-89F3542F30A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0" name="Text Box 1">
          <a:extLst xmlns:a="http://schemas.openxmlformats.org/drawingml/2006/main">
            <a:ext uri="{FF2B5EF4-FFF2-40B4-BE49-F238E27FC236}">
              <a16:creationId xmlns:a16="http://schemas.microsoft.com/office/drawing/2014/main" id="{E9AABFF6-B91F-4715-AA78-7C940D1B3FF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1" name="Text Box 1">
          <a:extLst xmlns:a="http://schemas.openxmlformats.org/drawingml/2006/main">
            <a:ext uri="{FF2B5EF4-FFF2-40B4-BE49-F238E27FC236}">
              <a16:creationId xmlns:a16="http://schemas.microsoft.com/office/drawing/2014/main" id="{8C5C1D83-3844-4E23-929E-01942F201AE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2" name="Text Box 1">
          <a:extLst xmlns:a="http://schemas.openxmlformats.org/drawingml/2006/main">
            <a:ext uri="{FF2B5EF4-FFF2-40B4-BE49-F238E27FC236}">
              <a16:creationId xmlns:a16="http://schemas.microsoft.com/office/drawing/2014/main" id="{F09102E6-5FB1-4D7E-83BA-3162D430A4C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3" name="Text Box 1">
          <a:extLst xmlns:a="http://schemas.openxmlformats.org/drawingml/2006/main">
            <a:ext uri="{FF2B5EF4-FFF2-40B4-BE49-F238E27FC236}">
              <a16:creationId xmlns:a16="http://schemas.microsoft.com/office/drawing/2014/main" id="{76B43093-F1F6-4FAB-A08F-2E577F131C0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4" name="Text Box 1">
          <a:extLst xmlns:a="http://schemas.openxmlformats.org/drawingml/2006/main">
            <a:ext uri="{FF2B5EF4-FFF2-40B4-BE49-F238E27FC236}">
              <a16:creationId xmlns:a16="http://schemas.microsoft.com/office/drawing/2014/main" id="{B93101B3-A839-4BCD-9975-367E4A219EA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5" name="Text Box 1">
          <a:extLst xmlns:a="http://schemas.openxmlformats.org/drawingml/2006/main">
            <a:ext uri="{FF2B5EF4-FFF2-40B4-BE49-F238E27FC236}">
              <a16:creationId xmlns:a16="http://schemas.microsoft.com/office/drawing/2014/main" id="{D9567BB9-54AF-4223-8FB7-958F5333F0E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6" name="Text Box 1">
          <a:extLst xmlns:a="http://schemas.openxmlformats.org/drawingml/2006/main">
            <a:ext uri="{FF2B5EF4-FFF2-40B4-BE49-F238E27FC236}">
              <a16:creationId xmlns:a16="http://schemas.microsoft.com/office/drawing/2014/main" id="{D28C444C-9AAA-4E67-825E-0B29255FA74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7" name="Text Box 1">
          <a:extLst xmlns:a="http://schemas.openxmlformats.org/drawingml/2006/main">
            <a:ext uri="{FF2B5EF4-FFF2-40B4-BE49-F238E27FC236}">
              <a16:creationId xmlns:a16="http://schemas.microsoft.com/office/drawing/2014/main" id="{26B46400-181E-4788-860B-D62A4352167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0" name="Text Box 1">
          <a:extLst xmlns:a="http://schemas.openxmlformats.org/drawingml/2006/main">
            <a:ext uri="{FF2B5EF4-FFF2-40B4-BE49-F238E27FC236}">
              <a16:creationId xmlns:a16="http://schemas.microsoft.com/office/drawing/2014/main" id="{22BB557F-9FC4-4C11-8920-762F309AC68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1" name="Text Box 1">
          <a:extLst xmlns:a="http://schemas.openxmlformats.org/drawingml/2006/main">
            <a:ext uri="{FF2B5EF4-FFF2-40B4-BE49-F238E27FC236}">
              <a16:creationId xmlns:a16="http://schemas.microsoft.com/office/drawing/2014/main" id="{04B4700B-52C7-4123-B22D-AA68EAAC521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2" name="Text Box 1">
          <a:extLst xmlns:a="http://schemas.openxmlformats.org/drawingml/2006/main">
            <a:ext uri="{FF2B5EF4-FFF2-40B4-BE49-F238E27FC236}">
              <a16:creationId xmlns:a16="http://schemas.microsoft.com/office/drawing/2014/main" id="{AF4659EF-41E1-466D-8729-32F8DC2933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3" name="Text Box 1">
          <a:extLst xmlns:a="http://schemas.openxmlformats.org/drawingml/2006/main">
            <a:ext uri="{FF2B5EF4-FFF2-40B4-BE49-F238E27FC236}">
              <a16:creationId xmlns:a16="http://schemas.microsoft.com/office/drawing/2014/main" id="{E26AA927-A02D-49D5-AB98-F5D7D275E2C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4" name="Text Box 1">
          <a:extLst xmlns:a="http://schemas.openxmlformats.org/drawingml/2006/main">
            <a:ext uri="{FF2B5EF4-FFF2-40B4-BE49-F238E27FC236}">
              <a16:creationId xmlns:a16="http://schemas.microsoft.com/office/drawing/2014/main" id="{494FB81C-60A8-44AB-B846-DE3E0EC8555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5" name="Text Box 1">
          <a:extLst xmlns:a="http://schemas.openxmlformats.org/drawingml/2006/main">
            <a:ext uri="{FF2B5EF4-FFF2-40B4-BE49-F238E27FC236}">
              <a16:creationId xmlns:a16="http://schemas.microsoft.com/office/drawing/2014/main" id="{75FB101A-FD08-4C0F-B543-71809B03CD2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6" name="Text Box 1">
          <a:extLst xmlns:a="http://schemas.openxmlformats.org/drawingml/2006/main">
            <a:ext uri="{FF2B5EF4-FFF2-40B4-BE49-F238E27FC236}">
              <a16:creationId xmlns:a16="http://schemas.microsoft.com/office/drawing/2014/main" id="{188D161E-F283-4F61-95A0-608F7904C79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7" name="Text Box 1">
          <a:extLst xmlns:a="http://schemas.openxmlformats.org/drawingml/2006/main">
            <a:ext uri="{FF2B5EF4-FFF2-40B4-BE49-F238E27FC236}">
              <a16:creationId xmlns:a16="http://schemas.microsoft.com/office/drawing/2014/main" id="{551BACE1-9359-4F0C-B2C1-F4DC938F03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8" name="Text Box 1">
          <a:extLst xmlns:a="http://schemas.openxmlformats.org/drawingml/2006/main">
            <a:ext uri="{FF2B5EF4-FFF2-40B4-BE49-F238E27FC236}">
              <a16:creationId xmlns:a16="http://schemas.microsoft.com/office/drawing/2014/main" id="{134AD38A-6B84-48FD-B1B8-40849923852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9" name="Text Box 1">
          <a:extLst xmlns:a="http://schemas.openxmlformats.org/drawingml/2006/main">
            <a:ext uri="{FF2B5EF4-FFF2-40B4-BE49-F238E27FC236}">
              <a16:creationId xmlns:a16="http://schemas.microsoft.com/office/drawing/2014/main" id="{E72ADF2A-B830-47D9-A13D-B3435963D44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0" name="Text Box 1">
          <a:extLst xmlns:a="http://schemas.openxmlformats.org/drawingml/2006/main">
            <a:ext uri="{FF2B5EF4-FFF2-40B4-BE49-F238E27FC236}">
              <a16:creationId xmlns:a16="http://schemas.microsoft.com/office/drawing/2014/main" id="{07387DC9-B7D8-4470-8EF3-D5381F04C4C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1" name="Text Box 1">
          <a:extLst xmlns:a="http://schemas.openxmlformats.org/drawingml/2006/main">
            <a:ext uri="{FF2B5EF4-FFF2-40B4-BE49-F238E27FC236}">
              <a16:creationId xmlns:a16="http://schemas.microsoft.com/office/drawing/2014/main" id="{89E15F25-B805-462C-B0E3-77F86EE3746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2" name="Text Box 1">
          <a:extLst xmlns:a="http://schemas.openxmlformats.org/drawingml/2006/main">
            <a:ext uri="{FF2B5EF4-FFF2-40B4-BE49-F238E27FC236}">
              <a16:creationId xmlns:a16="http://schemas.microsoft.com/office/drawing/2014/main" id="{BFAA5710-A2E7-4657-9979-DDE5887630B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3" name="Text Box 1">
          <a:extLst xmlns:a="http://schemas.openxmlformats.org/drawingml/2006/main">
            <a:ext uri="{FF2B5EF4-FFF2-40B4-BE49-F238E27FC236}">
              <a16:creationId xmlns:a16="http://schemas.microsoft.com/office/drawing/2014/main" id="{68714063-6E5A-48CF-8B76-0BACBA1E696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4" name="Text Box 1">
          <a:extLst xmlns:a="http://schemas.openxmlformats.org/drawingml/2006/main">
            <a:ext uri="{FF2B5EF4-FFF2-40B4-BE49-F238E27FC236}">
              <a16:creationId xmlns:a16="http://schemas.microsoft.com/office/drawing/2014/main" id="{25F9E6FD-FF1B-48EF-AFFB-BF377CDBE35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5" name="Text Box 1">
          <a:extLst xmlns:a="http://schemas.openxmlformats.org/drawingml/2006/main">
            <a:ext uri="{FF2B5EF4-FFF2-40B4-BE49-F238E27FC236}">
              <a16:creationId xmlns:a16="http://schemas.microsoft.com/office/drawing/2014/main" id="{226B89BC-3D30-49EE-B517-82B6AF2BD57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6" name="Text Box 1">
          <a:extLst xmlns:a="http://schemas.openxmlformats.org/drawingml/2006/main">
            <a:ext uri="{FF2B5EF4-FFF2-40B4-BE49-F238E27FC236}">
              <a16:creationId xmlns:a16="http://schemas.microsoft.com/office/drawing/2014/main" id="{FE096654-CD9A-4F15-A621-D28DCE1E9B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7" name="Text Box 1">
          <a:extLst xmlns:a="http://schemas.openxmlformats.org/drawingml/2006/main">
            <a:ext uri="{FF2B5EF4-FFF2-40B4-BE49-F238E27FC236}">
              <a16:creationId xmlns:a16="http://schemas.microsoft.com/office/drawing/2014/main" id="{78B07DE6-C3CD-4818-9CA7-3A39855BEBB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8" name="Text Box 1">
          <a:extLst xmlns:a="http://schemas.openxmlformats.org/drawingml/2006/main">
            <a:ext uri="{FF2B5EF4-FFF2-40B4-BE49-F238E27FC236}">
              <a16:creationId xmlns:a16="http://schemas.microsoft.com/office/drawing/2014/main" id="{A5AA3FF1-C63A-45F3-8671-0CEE582939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9" name="Text Box 1">
          <a:extLst xmlns:a="http://schemas.openxmlformats.org/drawingml/2006/main">
            <a:ext uri="{FF2B5EF4-FFF2-40B4-BE49-F238E27FC236}">
              <a16:creationId xmlns:a16="http://schemas.microsoft.com/office/drawing/2014/main" id="{274BF797-B937-40A5-94D0-7188B2F755B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0" name="Text Box 1">
          <a:extLst xmlns:a="http://schemas.openxmlformats.org/drawingml/2006/main">
            <a:ext uri="{FF2B5EF4-FFF2-40B4-BE49-F238E27FC236}">
              <a16:creationId xmlns:a16="http://schemas.microsoft.com/office/drawing/2014/main" id="{6AD87FB4-9721-414A-8CB2-79FD239518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1" name="Text Box 1">
          <a:extLst xmlns:a="http://schemas.openxmlformats.org/drawingml/2006/main">
            <a:ext uri="{FF2B5EF4-FFF2-40B4-BE49-F238E27FC236}">
              <a16:creationId xmlns:a16="http://schemas.microsoft.com/office/drawing/2014/main" id="{D674324C-F690-4C23-B2A9-D41275FCAA7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2" name="Text Box 1">
          <a:extLst xmlns:a="http://schemas.openxmlformats.org/drawingml/2006/main">
            <a:ext uri="{FF2B5EF4-FFF2-40B4-BE49-F238E27FC236}">
              <a16:creationId xmlns:a16="http://schemas.microsoft.com/office/drawing/2014/main" id="{53781AB8-7A86-477D-94C7-443CC10C87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3" name="Text Box 1">
          <a:extLst xmlns:a="http://schemas.openxmlformats.org/drawingml/2006/main">
            <a:ext uri="{FF2B5EF4-FFF2-40B4-BE49-F238E27FC236}">
              <a16:creationId xmlns:a16="http://schemas.microsoft.com/office/drawing/2014/main" id="{E874B67B-58BA-43E3-B41F-AC46760956B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8" name="Text Box 1">
          <a:extLst xmlns:a="http://schemas.openxmlformats.org/drawingml/2006/main">
            <a:ext uri="{FF2B5EF4-FFF2-40B4-BE49-F238E27FC236}">
              <a16:creationId xmlns:a16="http://schemas.microsoft.com/office/drawing/2014/main" id="{7261C4B8-7158-497E-92D1-862E9FD7751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9" name="Text Box 1">
          <a:extLst xmlns:a="http://schemas.openxmlformats.org/drawingml/2006/main">
            <a:ext uri="{FF2B5EF4-FFF2-40B4-BE49-F238E27FC236}">
              <a16:creationId xmlns:a16="http://schemas.microsoft.com/office/drawing/2014/main" id="{0AE82FC4-605C-426D-A89F-1608B753E14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4" name="Text Box 1">
          <a:extLst xmlns:a="http://schemas.openxmlformats.org/drawingml/2006/main">
            <a:ext uri="{FF2B5EF4-FFF2-40B4-BE49-F238E27FC236}">
              <a16:creationId xmlns:a16="http://schemas.microsoft.com/office/drawing/2014/main" id="{FA226DEF-A050-4789-996F-44C4B98150C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5" name="Text Box 1">
          <a:extLst xmlns:a="http://schemas.openxmlformats.org/drawingml/2006/main">
            <a:ext uri="{FF2B5EF4-FFF2-40B4-BE49-F238E27FC236}">
              <a16:creationId xmlns:a16="http://schemas.microsoft.com/office/drawing/2014/main" id="{771EE4E1-834B-40E1-BE76-0639493CE27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6" name="Text Box 1">
          <a:extLst xmlns:a="http://schemas.openxmlformats.org/drawingml/2006/main">
            <a:ext uri="{FF2B5EF4-FFF2-40B4-BE49-F238E27FC236}">
              <a16:creationId xmlns:a16="http://schemas.microsoft.com/office/drawing/2014/main" id="{046BB9EA-863E-422B-9082-52D63E4286F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7" name="Text Box 1">
          <a:extLst xmlns:a="http://schemas.openxmlformats.org/drawingml/2006/main">
            <a:ext uri="{FF2B5EF4-FFF2-40B4-BE49-F238E27FC236}">
              <a16:creationId xmlns:a16="http://schemas.microsoft.com/office/drawing/2014/main" id="{FBC6C376-61C3-4E0D-B131-83E675B8633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8" name="Text Box 1">
          <a:extLst xmlns:a="http://schemas.openxmlformats.org/drawingml/2006/main">
            <a:ext uri="{FF2B5EF4-FFF2-40B4-BE49-F238E27FC236}">
              <a16:creationId xmlns:a16="http://schemas.microsoft.com/office/drawing/2014/main" id="{663349A7-1E09-4033-A69B-7658C479059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9" name="Text Box 1">
          <a:extLst xmlns:a="http://schemas.openxmlformats.org/drawingml/2006/main">
            <a:ext uri="{FF2B5EF4-FFF2-40B4-BE49-F238E27FC236}">
              <a16:creationId xmlns:a16="http://schemas.microsoft.com/office/drawing/2014/main" id="{53AB4275-325F-41D2-A28E-CD78A94887D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0" name="Text Box 1">
          <a:extLst xmlns:a="http://schemas.openxmlformats.org/drawingml/2006/main">
            <a:ext uri="{FF2B5EF4-FFF2-40B4-BE49-F238E27FC236}">
              <a16:creationId xmlns:a16="http://schemas.microsoft.com/office/drawing/2014/main" id="{1A9C0870-5856-4576-8E70-3306FADD64A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1" name="Text Box 1">
          <a:extLst xmlns:a="http://schemas.openxmlformats.org/drawingml/2006/main">
            <a:ext uri="{FF2B5EF4-FFF2-40B4-BE49-F238E27FC236}">
              <a16:creationId xmlns:a16="http://schemas.microsoft.com/office/drawing/2014/main" id="{456293C7-8648-4DBE-9D06-4D7A7FD8BA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2" name="Text Box 1">
          <a:extLst xmlns:a="http://schemas.openxmlformats.org/drawingml/2006/main">
            <a:ext uri="{FF2B5EF4-FFF2-40B4-BE49-F238E27FC236}">
              <a16:creationId xmlns:a16="http://schemas.microsoft.com/office/drawing/2014/main" id="{3A14A095-E71C-40C4-B6B5-1F406B4A3EA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3" name="Text Box 1">
          <a:extLst xmlns:a="http://schemas.openxmlformats.org/drawingml/2006/main">
            <a:ext uri="{FF2B5EF4-FFF2-40B4-BE49-F238E27FC236}">
              <a16:creationId xmlns:a16="http://schemas.microsoft.com/office/drawing/2014/main" id="{4276CD67-08CE-4F67-BDAE-BE3D87D39B8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4" name="Text Box 1">
          <a:extLst xmlns:a="http://schemas.openxmlformats.org/drawingml/2006/main">
            <a:ext uri="{FF2B5EF4-FFF2-40B4-BE49-F238E27FC236}">
              <a16:creationId xmlns:a16="http://schemas.microsoft.com/office/drawing/2014/main" id="{AA4154B6-6EFD-4B30-9F80-FB305486B2B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5" name="Text Box 1">
          <a:extLst xmlns:a="http://schemas.openxmlformats.org/drawingml/2006/main">
            <a:ext uri="{FF2B5EF4-FFF2-40B4-BE49-F238E27FC236}">
              <a16:creationId xmlns:a16="http://schemas.microsoft.com/office/drawing/2014/main" id="{C6A706A2-3188-4210-A47B-5BBF3F11EF1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6" name="Text Box 1">
          <a:extLst xmlns:a="http://schemas.openxmlformats.org/drawingml/2006/main">
            <a:ext uri="{FF2B5EF4-FFF2-40B4-BE49-F238E27FC236}">
              <a16:creationId xmlns:a16="http://schemas.microsoft.com/office/drawing/2014/main" id="{113F8254-2B4D-4640-B07D-F457D8D1096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7" name="Text Box 1">
          <a:extLst xmlns:a="http://schemas.openxmlformats.org/drawingml/2006/main">
            <a:ext uri="{FF2B5EF4-FFF2-40B4-BE49-F238E27FC236}">
              <a16:creationId xmlns:a16="http://schemas.microsoft.com/office/drawing/2014/main" id="{DE7B015D-D1B7-4764-A022-14B7465B20F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8" name="Text Box 1">
          <a:extLst xmlns:a="http://schemas.openxmlformats.org/drawingml/2006/main">
            <a:ext uri="{FF2B5EF4-FFF2-40B4-BE49-F238E27FC236}">
              <a16:creationId xmlns:a16="http://schemas.microsoft.com/office/drawing/2014/main" id="{B7FA83A0-41FE-4CD9-8A3F-28B4114407C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9" name="Text Box 1">
          <a:extLst xmlns:a="http://schemas.openxmlformats.org/drawingml/2006/main">
            <a:ext uri="{FF2B5EF4-FFF2-40B4-BE49-F238E27FC236}">
              <a16:creationId xmlns:a16="http://schemas.microsoft.com/office/drawing/2014/main" id="{8D916144-2524-46B6-B9BF-D7267F80FB7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0" name="Text Box 1">
          <a:extLst xmlns:a="http://schemas.openxmlformats.org/drawingml/2006/main">
            <a:ext uri="{FF2B5EF4-FFF2-40B4-BE49-F238E27FC236}">
              <a16:creationId xmlns:a16="http://schemas.microsoft.com/office/drawing/2014/main" id="{6B84D9A6-CA51-4F47-910D-2C5A9E43083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1" name="Text Box 1">
          <a:extLst xmlns:a="http://schemas.openxmlformats.org/drawingml/2006/main">
            <a:ext uri="{FF2B5EF4-FFF2-40B4-BE49-F238E27FC236}">
              <a16:creationId xmlns:a16="http://schemas.microsoft.com/office/drawing/2014/main" id="{E6A43194-C5C7-4E9B-A975-EDDAF88A4FD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2" name="Text Box 1">
          <a:extLst xmlns:a="http://schemas.openxmlformats.org/drawingml/2006/main">
            <a:ext uri="{FF2B5EF4-FFF2-40B4-BE49-F238E27FC236}">
              <a16:creationId xmlns:a16="http://schemas.microsoft.com/office/drawing/2014/main" id="{2405084E-867F-4A80-9DD1-8D03ED7A641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3" name="Text Box 1">
          <a:extLst xmlns:a="http://schemas.openxmlformats.org/drawingml/2006/main">
            <a:ext uri="{FF2B5EF4-FFF2-40B4-BE49-F238E27FC236}">
              <a16:creationId xmlns:a16="http://schemas.microsoft.com/office/drawing/2014/main" id="{D4254BC2-4CD5-4884-BA4E-A3A85BD31A8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4" name="Text Box 1">
          <a:extLst xmlns:a="http://schemas.openxmlformats.org/drawingml/2006/main">
            <a:ext uri="{FF2B5EF4-FFF2-40B4-BE49-F238E27FC236}">
              <a16:creationId xmlns:a16="http://schemas.microsoft.com/office/drawing/2014/main" id="{584F2899-BDEC-4D38-9E56-D5F048E894C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5" name="Text Box 1">
          <a:extLst xmlns:a="http://schemas.openxmlformats.org/drawingml/2006/main">
            <a:ext uri="{FF2B5EF4-FFF2-40B4-BE49-F238E27FC236}">
              <a16:creationId xmlns:a16="http://schemas.microsoft.com/office/drawing/2014/main" id="{284AE793-6E11-4E3E-A7C2-6D6C548FD46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6" name="Text Box 1">
          <a:extLst xmlns:a="http://schemas.openxmlformats.org/drawingml/2006/main">
            <a:ext uri="{FF2B5EF4-FFF2-40B4-BE49-F238E27FC236}">
              <a16:creationId xmlns:a16="http://schemas.microsoft.com/office/drawing/2014/main" id="{9607EF82-BC94-444D-8723-57EE9EF89C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7" name="Text Box 1">
          <a:extLst xmlns:a="http://schemas.openxmlformats.org/drawingml/2006/main">
            <a:ext uri="{FF2B5EF4-FFF2-40B4-BE49-F238E27FC236}">
              <a16:creationId xmlns:a16="http://schemas.microsoft.com/office/drawing/2014/main" id="{A0FE23E2-621B-43CD-94F5-73B2B4FC80D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8" name="Text Box 1">
          <a:extLst xmlns:a="http://schemas.openxmlformats.org/drawingml/2006/main">
            <a:ext uri="{FF2B5EF4-FFF2-40B4-BE49-F238E27FC236}">
              <a16:creationId xmlns:a16="http://schemas.microsoft.com/office/drawing/2014/main" id="{5E576669-473C-447C-8784-C74BEA827EB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9" name="Text Box 1">
          <a:extLst xmlns:a="http://schemas.openxmlformats.org/drawingml/2006/main">
            <a:ext uri="{FF2B5EF4-FFF2-40B4-BE49-F238E27FC236}">
              <a16:creationId xmlns:a16="http://schemas.microsoft.com/office/drawing/2014/main" id="{CB9C79A3-0899-4A17-95DE-09D24A218F4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0" name="Text Box 1">
          <a:extLst xmlns:a="http://schemas.openxmlformats.org/drawingml/2006/main">
            <a:ext uri="{FF2B5EF4-FFF2-40B4-BE49-F238E27FC236}">
              <a16:creationId xmlns:a16="http://schemas.microsoft.com/office/drawing/2014/main" id="{094BDD00-A4AE-4021-9250-48B82109062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1" name="Text Box 1">
          <a:extLst xmlns:a="http://schemas.openxmlformats.org/drawingml/2006/main">
            <a:ext uri="{FF2B5EF4-FFF2-40B4-BE49-F238E27FC236}">
              <a16:creationId xmlns:a16="http://schemas.microsoft.com/office/drawing/2014/main" id="{84C85C2C-C224-4B00-91AA-F7270B104A5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2" name="Text Box 1">
          <a:extLst xmlns:a="http://schemas.openxmlformats.org/drawingml/2006/main">
            <a:ext uri="{FF2B5EF4-FFF2-40B4-BE49-F238E27FC236}">
              <a16:creationId xmlns:a16="http://schemas.microsoft.com/office/drawing/2014/main" id="{802C2B5C-4F81-4473-9E2D-E6C63EDBCEB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3" name="Text Box 1">
          <a:extLst xmlns:a="http://schemas.openxmlformats.org/drawingml/2006/main">
            <a:ext uri="{FF2B5EF4-FFF2-40B4-BE49-F238E27FC236}">
              <a16:creationId xmlns:a16="http://schemas.microsoft.com/office/drawing/2014/main" id="{2929978F-574B-4E9F-8710-CB2FB8EAE03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4" name="Text Box 1">
          <a:extLst xmlns:a="http://schemas.openxmlformats.org/drawingml/2006/main">
            <a:ext uri="{FF2B5EF4-FFF2-40B4-BE49-F238E27FC236}">
              <a16:creationId xmlns:a16="http://schemas.microsoft.com/office/drawing/2014/main" id="{426B5F08-E5DA-4E34-89A1-B8D96BB4937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5" name="Text Box 1">
          <a:extLst xmlns:a="http://schemas.openxmlformats.org/drawingml/2006/main">
            <a:ext uri="{FF2B5EF4-FFF2-40B4-BE49-F238E27FC236}">
              <a16:creationId xmlns:a16="http://schemas.microsoft.com/office/drawing/2014/main" id="{71CEDA74-E623-4FC2-AD8B-E532A3420CE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6" name="Text Box 1">
          <a:extLst xmlns:a="http://schemas.openxmlformats.org/drawingml/2006/main">
            <a:ext uri="{FF2B5EF4-FFF2-40B4-BE49-F238E27FC236}">
              <a16:creationId xmlns:a16="http://schemas.microsoft.com/office/drawing/2014/main" id="{E9D88317-65FC-484F-8E68-9F3AED17AF6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7" name="Text Box 1">
          <a:extLst xmlns:a="http://schemas.openxmlformats.org/drawingml/2006/main">
            <a:ext uri="{FF2B5EF4-FFF2-40B4-BE49-F238E27FC236}">
              <a16:creationId xmlns:a16="http://schemas.microsoft.com/office/drawing/2014/main" id="{407E97A6-B590-4BC1-9CCD-95A60B3A009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8" name="Text Box 1">
          <a:extLst xmlns:a="http://schemas.openxmlformats.org/drawingml/2006/main">
            <a:ext uri="{FF2B5EF4-FFF2-40B4-BE49-F238E27FC236}">
              <a16:creationId xmlns:a16="http://schemas.microsoft.com/office/drawing/2014/main" id="{8A868394-E581-4D8A-B45A-6910D11E1E3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9" name="Text Box 1">
          <a:extLst xmlns:a="http://schemas.openxmlformats.org/drawingml/2006/main">
            <a:ext uri="{FF2B5EF4-FFF2-40B4-BE49-F238E27FC236}">
              <a16:creationId xmlns:a16="http://schemas.microsoft.com/office/drawing/2014/main" id="{008495CD-B0C7-43C6-921F-98842BB9EC3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0" name="Text Box 1">
          <a:extLst xmlns:a="http://schemas.openxmlformats.org/drawingml/2006/main">
            <a:ext uri="{FF2B5EF4-FFF2-40B4-BE49-F238E27FC236}">
              <a16:creationId xmlns:a16="http://schemas.microsoft.com/office/drawing/2014/main" id="{0AFEFA8A-5978-48D9-BB80-8B52BCD6ED3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1" name="Text Box 1">
          <a:extLst xmlns:a="http://schemas.openxmlformats.org/drawingml/2006/main">
            <a:ext uri="{FF2B5EF4-FFF2-40B4-BE49-F238E27FC236}">
              <a16:creationId xmlns:a16="http://schemas.microsoft.com/office/drawing/2014/main" id="{A373C86C-FA81-4995-AAA0-0644BC0CD8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2" name="Text Box 1">
          <a:extLst xmlns:a="http://schemas.openxmlformats.org/drawingml/2006/main">
            <a:ext uri="{FF2B5EF4-FFF2-40B4-BE49-F238E27FC236}">
              <a16:creationId xmlns:a16="http://schemas.microsoft.com/office/drawing/2014/main" id="{B7C2523F-41EA-41B7-8F2F-7BD5B18AD9D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3" name="Text Box 1">
          <a:extLst xmlns:a="http://schemas.openxmlformats.org/drawingml/2006/main">
            <a:ext uri="{FF2B5EF4-FFF2-40B4-BE49-F238E27FC236}">
              <a16:creationId xmlns:a16="http://schemas.microsoft.com/office/drawing/2014/main" id="{E061D14F-5717-495D-8880-91B9FA3C250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4" name="Text Box 1">
          <a:extLst xmlns:a="http://schemas.openxmlformats.org/drawingml/2006/main">
            <a:ext uri="{FF2B5EF4-FFF2-40B4-BE49-F238E27FC236}">
              <a16:creationId xmlns:a16="http://schemas.microsoft.com/office/drawing/2014/main" id="{234F3E39-1F03-400B-AC22-D66BB610BCD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5" name="Text Box 1">
          <a:extLst xmlns:a="http://schemas.openxmlformats.org/drawingml/2006/main">
            <a:ext uri="{FF2B5EF4-FFF2-40B4-BE49-F238E27FC236}">
              <a16:creationId xmlns:a16="http://schemas.microsoft.com/office/drawing/2014/main" id="{968C4FE8-057A-421C-BC34-8C5EE2E78CA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6" name="Text Box 1">
          <a:extLst xmlns:a="http://schemas.openxmlformats.org/drawingml/2006/main">
            <a:ext uri="{FF2B5EF4-FFF2-40B4-BE49-F238E27FC236}">
              <a16:creationId xmlns:a16="http://schemas.microsoft.com/office/drawing/2014/main" id="{BCFDCA81-2D64-41EF-8A36-5BBC158A21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7" name="Text Box 1">
          <a:extLst xmlns:a="http://schemas.openxmlformats.org/drawingml/2006/main">
            <a:ext uri="{FF2B5EF4-FFF2-40B4-BE49-F238E27FC236}">
              <a16:creationId xmlns:a16="http://schemas.microsoft.com/office/drawing/2014/main" id="{EFE3803B-3B9E-4BA1-A47F-0CEC7C7825F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8" name="Text Box 1">
          <a:extLst xmlns:a="http://schemas.openxmlformats.org/drawingml/2006/main">
            <a:ext uri="{FF2B5EF4-FFF2-40B4-BE49-F238E27FC236}">
              <a16:creationId xmlns:a16="http://schemas.microsoft.com/office/drawing/2014/main" id="{4D831A43-5859-4FA5-A3CB-E57D2586C22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9" name="Text Box 1">
          <a:extLst xmlns:a="http://schemas.openxmlformats.org/drawingml/2006/main">
            <a:ext uri="{FF2B5EF4-FFF2-40B4-BE49-F238E27FC236}">
              <a16:creationId xmlns:a16="http://schemas.microsoft.com/office/drawing/2014/main" id="{52E79259-ACF6-43B0-B825-F557AAB6411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0" name="Text Box 1">
          <a:extLst xmlns:a="http://schemas.openxmlformats.org/drawingml/2006/main">
            <a:ext uri="{FF2B5EF4-FFF2-40B4-BE49-F238E27FC236}">
              <a16:creationId xmlns:a16="http://schemas.microsoft.com/office/drawing/2014/main" id="{193307FF-A288-473B-9CD5-FC5F20090E1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1" name="Text Box 1">
          <a:extLst xmlns:a="http://schemas.openxmlformats.org/drawingml/2006/main">
            <a:ext uri="{FF2B5EF4-FFF2-40B4-BE49-F238E27FC236}">
              <a16:creationId xmlns:a16="http://schemas.microsoft.com/office/drawing/2014/main" id="{A2EEB87B-50F5-420D-AAEC-F4F33DA187C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2" name="Text Box 1">
          <a:extLst xmlns:a="http://schemas.openxmlformats.org/drawingml/2006/main">
            <a:ext uri="{FF2B5EF4-FFF2-40B4-BE49-F238E27FC236}">
              <a16:creationId xmlns:a16="http://schemas.microsoft.com/office/drawing/2014/main" id="{4D571D56-4817-4DAC-8199-7A460DDA899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3" name="Text Box 1">
          <a:extLst xmlns:a="http://schemas.openxmlformats.org/drawingml/2006/main">
            <a:ext uri="{FF2B5EF4-FFF2-40B4-BE49-F238E27FC236}">
              <a16:creationId xmlns:a16="http://schemas.microsoft.com/office/drawing/2014/main" id="{9A14150D-7F19-49F0-825B-AEF63A0CEE2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4" name="Text Box 1">
          <a:extLst xmlns:a="http://schemas.openxmlformats.org/drawingml/2006/main">
            <a:ext uri="{FF2B5EF4-FFF2-40B4-BE49-F238E27FC236}">
              <a16:creationId xmlns:a16="http://schemas.microsoft.com/office/drawing/2014/main" id="{F62F68D6-EE8A-41F1-9422-B8A11C45AF2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5" name="Text Box 1">
          <a:extLst xmlns:a="http://schemas.openxmlformats.org/drawingml/2006/main">
            <a:ext uri="{FF2B5EF4-FFF2-40B4-BE49-F238E27FC236}">
              <a16:creationId xmlns:a16="http://schemas.microsoft.com/office/drawing/2014/main" id="{A2BEBCBE-8A37-40E2-9F60-57E20085531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6" name="Text Box 1">
          <a:extLst xmlns:a="http://schemas.openxmlformats.org/drawingml/2006/main">
            <a:ext uri="{FF2B5EF4-FFF2-40B4-BE49-F238E27FC236}">
              <a16:creationId xmlns:a16="http://schemas.microsoft.com/office/drawing/2014/main" id="{5B22A9CF-88B3-4977-8B73-871952769AD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7" name="Text Box 1">
          <a:extLst xmlns:a="http://schemas.openxmlformats.org/drawingml/2006/main">
            <a:ext uri="{FF2B5EF4-FFF2-40B4-BE49-F238E27FC236}">
              <a16:creationId xmlns:a16="http://schemas.microsoft.com/office/drawing/2014/main" id="{49EE60BE-6481-481E-96B3-28703C777A5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8" name="Text Box 1">
          <a:extLst xmlns:a="http://schemas.openxmlformats.org/drawingml/2006/main">
            <a:ext uri="{FF2B5EF4-FFF2-40B4-BE49-F238E27FC236}">
              <a16:creationId xmlns:a16="http://schemas.microsoft.com/office/drawing/2014/main" id="{A0CA3161-DC85-43D5-908F-14EBCB96E62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9" name="Text Box 1">
          <a:extLst xmlns:a="http://schemas.openxmlformats.org/drawingml/2006/main">
            <a:ext uri="{FF2B5EF4-FFF2-40B4-BE49-F238E27FC236}">
              <a16:creationId xmlns:a16="http://schemas.microsoft.com/office/drawing/2014/main" id="{EC24BA04-FE4D-4FBC-A672-E655F5D2923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0" name="Text Box 1">
          <a:extLst xmlns:a="http://schemas.openxmlformats.org/drawingml/2006/main">
            <a:ext uri="{FF2B5EF4-FFF2-40B4-BE49-F238E27FC236}">
              <a16:creationId xmlns:a16="http://schemas.microsoft.com/office/drawing/2014/main" id="{193FA21F-D142-464C-B852-FC0DCEE4CB0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1" name="Text Box 1">
          <a:extLst xmlns:a="http://schemas.openxmlformats.org/drawingml/2006/main">
            <a:ext uri="{FF2B5EF4-FFF2-40B4-BE49-F238E27FC236}">
              <a16:creationId xmlns:a16="http://schemas.microsoft.com/office/drawing/2014/main" id="{CD61C7DF-0695-46A6-B2F9-F716B616C0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2" name="Text Box 1">
          <a:extLst xmlns:a="http://schemas.openxmlformats.org/drawingml/2006/main">
            <a:ext uri="{FF2B5EF4-FFF2-40B4-BE49-F238E27FC236}">
              <a16:creationId xmlns:a16="http://schemas.microsoft.com/office/drawing/2014/main" id="{6BD36AEE-E58A-4467-B0C6-08F6DC4C3BE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3" name="Text Box 1">
          <a:extLst xmlns:a="http://schemas.openxmlformats.org/drawingml/2006/main">
            <a:ext uri="{FF2B5EF4-FFF2-40B4-BE49-F238E27FC236}">
              <a16:creationId xmlns:a16="http://schemas.microsoft.com/office/drawing/2014/main" id="{B1228C1C-CDA9-4162-8737-6E5538CB7A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4" name="Text Box 1">
          <a:extLst xmlns:a="http://schemas.openxmlformats.org/drawingml/2006/main">
            <a:ext uri="{FF2B5EF4-FFF2-40B4-BE49-F238E27FC236}">
              <a16:creationId xmlns:a16="http://schemas.microsoft.com/office/drawing/2014/main" id="{24481C93-BC45-41D2-A25B-8434DD0C25C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5" name="Text Box 1">
          <a:extLst xmlns:a="http://schemas.openxmlformats.org/drawingml/2006/main">
            <a:ext uri="{FF2B5EF4-FFF2-40B4-BE49-F238E27FC236}">
              <a16:creationId xmlns:a16="http://schemas.microsoft.com/office/drawing/2014/main" id="{C79153AB-C4EA-49DC-BEB3-9F4B2ADB5A3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6" name="Text Box 1">
          <a:extLst xmlns:a="http://schemas.openxmlformats.org/drawingml/2006/main">
            <a:ext uri="{FF2B5EF4-FFF2-40B4-BE49-F238E27FC236}">
              <a16:creationId xmlns:a16="http://schemas.microsoft.com/office/drawing/2014/main" id="{D91ACDDD-D528-4355-A9D1-A3363A1D24B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7" name="Text Box 1">
          <a:extLst xmlns:a="http://schemas.openxmlformats.org/drawingml/2006/main">
            <a:ext uri="{FF2B5EF4-FFF2-40B4-BE49-F238E27FC236}">
              <a16:creationId xmlns:a16="http://schemas.microsoft.com/office/drawing/2014/main" id="{30C34EAD-2576-49A0-A657-ECB841BE510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8" name="Text Box 1">
          <a:extLst xmlns:a="http://schemas.openxmlformats.org/drawingml/2006/main">
            <a:ext uri="{FF2B5EF4-FFF2-40B4-BE49-F238E27FC236}">
              <a16:creationId xmlns:a16="http://schemas.microsoft.com/office/drawing/2014/main" id="{85F32366-CA15-417C-9B01-1BECF98B0EC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9" name="Text Box 1">
          <a:extLst xmlns:a="http://schemas.openxmlformats.org/drawingml/2006/main">
            <a:ext uri="{FF2B5EF4-FFF2-40B4-BE49-F238E27FC236}">
              <a16:creationId xmlns:a16="http://schemas.microsoft.com/office/drawing/2014/main" id="{3CCBE76E-99F4-4832-9A09-89B70471030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0" name="Text Box 1">
          <a:extLst xmlns:a="http://schemas.openxmlformats.org/drawingml/2006/main">
            <a:ext uri="{FF2B5EF4-FFF2-40B4-BE49-F238E27FC236}">
              <a16:creationId xmlns:a16="http://schemas.microsoft.com/office/drawing/2014/main" id="{37FDCEB8-533D-478D-8C47-B79E368CFED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1" name="Text Box 1">
          <a:extLst xmlns:a="http://schemas.openxmlformats.org/drawingml/2006/main">
            <a:ext uri="{FF2B5EF4-FFF2-40B4-BE49-F238E27FC236}">
              <a16:creationId xmlns:a16="http://schemas.microsoft.com/office/drawing/2014/main" id="{F769C15F-A846-45B1-B3D2-14966CE444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2" name="Text Box 1">
          <a:extLst xmlns:a="http://schemas.openxmlformats.org/drawingml/2006/main">
            <a:ext uri="{FF2B5EF4-FFF2-40B4-BE49-F238E27FC236}">
              <a16:creationId xmlns:a16="http://schemas.microsoft.com/office/drawing/2014/main" id="{8AC78D10-82E2-4ABC-8ADC-8E58EB2F9C7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3" name="Text Box 1">
          <a:extLst xmlns:a="http://schemas.openxmlformats.org/drawingml/2006/main">
            <a:ext uri="{FF2B5EF4-FFF2-40B4-BE49-F238E27FC236}">
              <a16:creationId xmlns:a16="http://schemas.microsoft.com/office/drawing/2014/main" id="{91552054-7E94-4575-903D-120B5966240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4" name="Text Box 1">
          <a:extLst xmlns:a="http://schemas.openxmlformats.org/drawingml/2006/main">
            <a:ext uri="{FF2B5EF4-FFF2-40B4-BE49-F238E27FC236}">
              <a16:creationId xmlns:a16="http://schemas.microsoft.com/office/drawing/2014/main" id="{31AEB4FD-B9D3-44B1-848C-2862939EE5D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5" name="Text Box 1">
          <a:extLst xmlns:a="http://schemas.openxmlformats.org/drawingml/2006/main">
            <a:ext uri="{FF2B5EF4-FFF2-40B4-BE49-F238E27FC236}">
              <a16:creationId xmlns:a16="http://schemas.microsoft.com/office/drawing/2014/main" id="{603F72BE-4BF0-45CC-90D5-FA95ABBF389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6" name="Text Box 1">
          <a:extLst xmlns:a="http://schemas.openxmlformats.org/drawingml/2006/main">
            <a:ext uri="{FF2B5EF4-FFF2-40B4-BE49-F238E27FC236}">
              <a16:creationId xmlns:a16="http://schemas.microsoft.com/office/drawing/2014/main" id="{14B3784B-52C0-4919-9D06-78A381863B6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7" name="Text Box 1">
          <a:extLst xmlns:a="http://schemas.openxmlformats.org/drawingml/2006/main">
            <a:ext uri="{FF2B5EF4-FFF2-40B4-BE49-F238E27FC236}">
              <a16:creationId xmlns:a16="http://schemas.microsoft.com/office/drawing/2014/main" id="{39090464-A4A6-4F5B-B827-D746833DD58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8" name="Text Box 1">
          <a:extLst xmlns:a="http://schemas.openxmlformats.org/drawingml/2006/main">
            <a:ext uri="{FF2B5EF4-FFF2-40B4-BE49-F238E27FC236}">
              <a16:creationId xmlns:a16="http://schemas.microsoft.com/office/drawing/2014/main" id="{B928032B-E02B-4119-85F8-0644CCB728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9" name="Text Box 1">
          <a:extLst xmlns:a="http://schemas.openxmlformats.org/drawingml/2006/main">
            <a:ext uri="{FF2B5EF4-FFF2-40B4-BE49-F238E27FC236}">
              <a16:creationId xmlns:a16="http://schemas.microsoft.com/office/drawing/2014/main" id="{0457FE58-6ECD-4F9A-B411-17B8C46A5A2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0" name="Text Box 1">
          <a:extLst xmlns:a="http://schemas.openxmlformats.org/drawingml/2006/main">
            <a:ext uri="{FF2B5EF4-FFF2-40B4-BE49-F238E27FC236}">
              <a16:creationId xmlns:a16="http://schemas.microsoft.com/office/drawing/2014/main" id="{55C55818-4003-4056-8C74-1E95FB16B34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1" name="Text Box 1">
          <a:extLst xmlns:a="http://schemas.openxmlformats.org/drawingml/2006/main">
            <a:ext uri="{FF2B5EF4-FFF2-40B4-BE49-F238E27FC236}">
              <a16:creationId xmlns:a16="http://schemas.microsoft.com/office/drawing/2014/main" id="{B394361B-2640-440F-AD70-393D0A67BC7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2" name="Text Box 1">
          <a:extLst xmlns:a="http://schemas.openxmlformats.org/drawingml/2006/main">
            <a:ext uri="{FF2B5EF4-FFF2-40B4-BE49-F238E27FC236}">
              <a16:creationId xmlns:a16="http://schemas.microsoft.com/office/drawing/2014/main" id="{15665D5B-FFC4-49CB-9B7B-2375DA9338F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3" name="Text Box 1">
          <a:extLst xmlns:a="http://schemas.openxmlformats.org/drawingml/2006/main">
            <a:ext uri="{FF2B5EF4-FFF2-40B4-BE49-F238E27FC236}">
              <a16:creationId xmlns:a16="http://schemas.microsoft.com/office/drawing/2014/main" id="{07D80B2D-84B5-4253-829D-70D6AAD3B97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4" name="Text Box 1">
          <a:extLst xmlns:a="http://schemas.openxmlformats.org/drawingml/2006/main">
            <a:ext uri="{FF2B5EF4-FFF2-40B4-BE49-F238E27FC236}">
              <a16:creationId xmlns:a16="http://schemas.microsoft.com/office/drawing/2014/main" id="{D084C995-217B-494E-BF14-F173CB9D6EA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5" name="Text Box 1">
          <a:extLst xmlns:a="http://schemas.openxmlformats.org/drawingml/2006/main">
            <a:ext uri="{FF2B5EF4-FFF2-40B4-BE49-F238E27FC236}">
              <a16:creationId xmlns:a16="http://schemas.microsoft.com/office/drawing/2014/main" id="{02683AF0-2832-4FF8-A3AF-4520E25F7E3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6" name="Text Box 1">
          <a:extLst xmlns:a="http://schemas.openxmlformats.org/drawingml/2006/main">
            <a:ext uri="{FF2B5EF4-FFF2-40B4-BE49-F238E27FC236}">
              <a16:creationId xmlns:a16="http://schemas.microsoft.com/office/drawing/2014/main" id="{8433F32A-27B7-4A18-B4B4-CC600C32947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7" name="Text Box 1">
          <a:extLst xmlns:a="http://schemas.openxmlformats.org/drawingml/2006/main">
            <a:ext uri="{FF2B5EF4-FFF2-40B4-BE49-F238E27FC236}">
              <a16:creationId xmlns:a16="http://schemas.microsoft.com/office/drawing/2014/main" id="{8210039F-EB9D-4836-90CA-5C97A20C314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8" name="Text Box 1">
          <a:extLst xmlns:a="http://schemas.openxmlformats.org/drawingml/2006/main">
            <a:ext uri="{FF2B5EF4-FFF2-40B4-BE49-F238E27FC236}">
              <a16:creationId xmlns:a16="http://schemas.microsoft.com/office/drawing/2014/main" id="{F8F3F85A-26FD-4DEF-9CEE-5460FFB0FC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9" name="Text Box 1">
          <a:extLst xmlns:a="http://schemas.openxmlformats.org/drawingml/2006/main">
            <a:ext uri="{FF2B5EF4-FFF2-40B4-BE49-F238E27FC236}">
              <a16:creationId xmlns:a16="http://schemas.microsoft.com/office/drawing/2014/main" id="{CC684ED0-B17D-4BE5-B162-454948C4EDB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0" name="Text Box 1">
          <a:extLst xmlns:a="http://schemas.openxmlformats.org/drawingml/2006/main">
            <a:ext uri="{FF2B5EF4-FFF2-40B4-BE49-F238E27FC236}">
              <a16:creationId xmlns:a16="http://schemas.microsoft.com/office/drawing/2014/main" id="{862FF2C7-50BD-4E75-9EE7-BE8D46886B7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1" name="Text Box 1">
          <a:extLst xmlns:a="http://schemas.openxmlformats.org/drawingml/2006/main">
            <a:ext uri="{FF2B5EF4-FFF2-40B4-BE49-F238E27FC236}">
              <a16:creationId xmlns:a16="http://schemas.microsoft.com/office/drawing/2014/main" id="{97942741-56A8-47CE-B7A6-73D78F08F41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2" name="Text Box 1">
          <a:extLst xmlns:a="http://schemas.openxmlformats.org/drawingml/2006/main">
            <a:ext uri="{FF2B5EF4-FFF2-40B4-BE49-F238E27FC236}">
              <a16:creationId xmlns:a16="http://schemas.microsoft.com/office/drawing/2014/main" id="{22D9EA9E-1600-4C4F-BD4E-A225E433C6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3" name="Text Box 1">
          <a:extLst xmlns:a="http://schemas.openxmlformats.org/drawingml/2006/main">
            <a:ext uri="{FF2B5EF4-FFF2-40B4-BE49-F238E27FC236}">
              <a16:creationId xmlns:a16="http://schemas.microsoft.com/office/drawing/2014/main" id="{A6295492-44CD-4632-885F-FBEA641F20E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4" name="Text Box 1">
          <a:extLst xmlns:a="http://schemas.openxmlformats.org/drawingml/2006/main">
            <a:ext uri="{FF2B5EF4-FFF2-40B4-BE49-F238E27FC236}">
              <a16:creationId xmlns:a16="http://schemas.microsoft.com/office/drawing/2014/main" id="{1AF1C6FF-C853-4B88-A328-01F0C92A81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5" name="Text Box 1">
          <a:extLst xmlns:a="http://schemas.openxmlformats.org/drawingml/2006/main">
            <a:ext uri="{FF2B5EF4-FFF2-40B4-BE49-F238E27FC236}">
              <a16:creationId xmlns:a16="http://schemas.microsoft.com/office/drawing/2014/main" id="{BA49BB9E-AE45-4967-AAFB-E56262774A4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6" name="Text Box 1">
          <a:extLst xmlns:a="http://schemas.openxmlformats.org/drawingml/2006/main">
            <a:ext uri="{FF2B5EF4-FFF2-40B4-BE49-F238E27FC236}">
              <a16:creationId xmlns:a16="http://schemas.microsoft.com/office/drawing/2014/main" id="{D45C0771-7CF0-4981-B43F-94D6B9CFC09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7" name="Text Box 1">
          <a:extLst xmlns:a="http://schemas.openxmlformats.org/drawingml/2006/main">
            <a:ext uri="{FF2B5EF4-FFF2-40B4-BE49-F238E27FC236}">
              <a16:creationId xmlns:a16="http://schemas.microsoft.com/office/drawing/2014/main" id="{6B6A600A-9B66-4F37-8CBC-C10C13BF36E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8" name="Text Box 1">
          <a:extLst xmlns:a="http://schemas.openxmlformats.org/drawingml/2006/main">
            <a:ext uri="{FF2B5EF4-FFF2-40B4-BE49-F238E27FC236}">
              <a16:creationId xmlns:a16="http://schemas.microsoft.com/office/drawing/2014/main" id="{95D2F5AB-70C4-4D79-ABA7-813629FD0C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9" name="Text Box 1">
          <a:extLst xmlns:a="http://schemas.openxmlformats.org/drawingml/2006/main">
            <a:ext uri="{FF2B5EF4-FFF2-40B4-BE49-F238E27FC236}">
              <a16:creationId xmlns:a16="http://schemas.microsoft.com/office/drawing/2014/main" id="{2CECA0B5-AFCD-4621-A585-BDA995B4072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0" name="Text Box 1">
          <a:extLst xmlns:a="http://schemas.openxmlformats.org/drawingml/2006/main">
            <a:ext uri="{FF2B5EF4-FFF2-40B4-BE49-F238E27FC236}">
              <a16:creationId xmlns:a16="http://schemas.microsoft.com/office/drawing/2014/main" id="{48EFD029-09E5-4591-9833-4C73D3B99FA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1" name="Text Box 1">
          <a:extLst xmlns:a="http://schemas.openxmlformats.org/drawingml/2006/main">
            <a:ext uri="{FF2B5EF4-FFF2-40B4-BE49-F238E27FC236}">
              <a16:creationId xmlns:a16="http://schemas.microsoft.com/office/drawing/2014/main" id="{E0D53ADA-6D35-411F-AE15-0786EFAD16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2" name="Text Box 1">
          <a:extLst xmlns:a="http://schemas.openxmlformats.org/drawingml/2006/main">
            <a:ext uri="{FF2B5EF4-FFF2-40B4-BE49-F238E27FC236}">
              <a16:creationId xmlns:a16="http://schemas.microsoft.com/office/drawing/2014/main" id="{96DE883E-902F-4377-91AA-7414E017772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3" name="Text Box 1">
          <a:extLst xmlns:a="http://schemas.openxmlformats.org/drawingml/2006/main">
            <a:ext uri="{FF2B5EF4-FFF2-40B4-BE49-F238E27FC236}">
              <a16:creationId xmlns:a16="http://schemas.microsoft.com/office/drawing/2014/main" id="{B8B03924-92AB-449F-86D1-42039F3947C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4" name="Text Box 1">
          <a:extLst xmlns:a="http://schemas.openxmlformats.org/drawingml/2006/main">
            <a:ext uri="{FF2B5EF4-FFF2-40B4-BE49-F238E27FC236}">
              <a16:creationId xmlns:a16="http://schemas.microsoft.com/office/drawing/2014/main" id="{E5FE45A3-1459-4D66-8D08-32D56BE2A50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5" name="Text Box 1">
          <a:extLst xmlns:a="http://schemas.openxmlformats.org/drawingml/2006/main">
            <a:ext uri="{FF2B5EF4-FFF2-40B4-BE49-F238E27FC236}">
              <a16:creationId xmlns:a16="http://schemas.microsoft.com/office/drawing/2014/main" id="{F911B6EC-DB8E-4E0C-A0F6-ECAA63815ED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6" name="Text Box 1">
          <a:extLst xmlns:a="http://schemas.openxmlformats.org/drawingml/2006/main">
            <a:ext uri="{FF2B5EF4-FFF2-40B4-BE49-F238E27FC236}">
              <a16:creationId xmlns:a16="http://schemas.microsoft.com/office/drawing/2014/main" id="{95CB59AB-DA4A-4A7E-8B59-E216CA35730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7" name="Text Box 1">
          <a:extLst xmlns:a="http://schemas.openxmlformats.org/drawingml/2006/main">
            <a:ext uri="{FF2B5EF4-FFF2-40B4-BE49-F238E27FC236}">
              <a16:creationId xmlns:a16="http://schemas.microsoft.com/office/drawing/2014/main" id="{9CE9428E-5696-49B3-8F9E-B2728BE21B3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8" name="Text Box 1">
          <a:extLst xmlns:a="http://schemas.openxmlformats.org/drawingml/2006/main">
            <a:ext uri="{FF2B5EF4-FFF2-40B4-BE49-F238E27FC236}">
              <a16:creationId xmlns:a16="http://schemas.microsoft.com/office/drawing/2014/main" id="{B7D590CC-292E-4F07-BF42-731771B4712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9" name="Text Box 1">
          <a:extLst xmlns:a="http://schemas.openxmlformats.org/drawingml/2006/main">
            <a:ext uri="{FF2B5EF4-FFF2-40B4-BE49-F238E27FC236}">
              <a16:creationId xmlns:a16="http://schemas.microsoft.com/office/drawing/2014/main" id="{D2F1D3E3-27D1-4A79-98C7-370EC626BC3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0" name="Text Box 1">
          <a:extLst xmlns:a="http://schemas.openxmlformats.org/drawingml/2006/main">
            <a:ext uri="{FF2B5EF4-FFF2-40B4-BE49-F238E27FC236}">
              <a16:creationId xmlns:a16="http://schemas.microsoft.com/office/drawing/2014/main" id="{69E92CEA-265A-48DE-93D4-50104960ECF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1" name="Text Box 1">
          <a:extLst xmlns:a="http://schemas.openxmlformats.org/drawingml/2006/main">
            <a:ext uri="{FF2B5EF4-FFF2-40B4-BE49-F238E27FC236}">
              <a16:creationId xmlns:a16="http://schemas.microsoft.com/office/drawing/2014/main" id="{18EB7051-9F7C-4C0F-905C-6538468132F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2" name="Text Box 1">
          <a:extLst xmlns:a="http://schemas.openxmlformats.org/drawingml/2006/main">
            <a:ext uri="{FF2B5EF4-FFF2-40B4-BE49-F238E27FC236}">
              <a16:creationId xmlns:a16="http://schemas.microsoft.com/office/drawing/2014/main" id="{01D3E800-BF06-4566-BD7F-D28257B292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3" name="Text Box 1">
          <a:extLst xmlns:a="http://schemas.openxmlformats.org/drawingml/2006/main">
            <a:ext uri="{FF2B5EF4-FFF2-40B4-BE49-F238E27FC236}">
              <a16:creationId xmlns:a16="http://schemas.microsoft.com/office/drawing/2014/main" id="{B8167B8F-69A4-4247-9036-B0964FB3FB1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4" name="Text Box 1">
          <a:extLst xmlns:a="http://schemas.openxmlformats.org/drawingml/2006/main">
            <a:ext uri="{FF2B5EF4-FFF2-40B4-BE49-F238E27FC236}">
              <a16:creationId xmlns:a16="http://schemas.microsoft.com/office/drawing/2014/main" id="{07589FDC-8D16-4E88-B8E3-330690A7DD8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5" name="Text Box 1">
          <a:extLst xmlns:a="http://schemas.openxmlformats.org/drawingml/2006/main">
            <a:ext uri="{FF2B5EF4-FFF2-40B4-BE49-F238E27FC236}">
              <a16:creationId xmlns:a16="http://schemas.microsoft.com/office/drawing/2014/main" id="{F9B5A264-029E-4694-92F2-6E7BE13AADA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6" name="Text Box 1">
          <a:extLst xmlns:a="http://schemas.openxmlformats.org/drawingml/2006/main">
            <a:ext uri="{FF2B5EF4-FFF2-40B4-BE49-F238E27FC236}">
              <a16:creationId xmlns:a16="http://schemas.microsoft.com/office/drawing/2014/main" id="{72590C2F-50D0-4A49-9187-A4AC0AEC448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7" name="Text Box 1">
          <a:extLst xmlns:a="http://schemas.openxmlformats.org/drawingml/2006/main">
            <a:ext uri="{FF2B5EF4-FFF2-40B4-BE49-F238E27FC236}">
              <a16:creationId xmlns:a16="http://schemas.microsoft.com/office/drawing/2014/main" id="{8BFEAB97-485D-4D20-8A74-664FF70E56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8" name="Text Box 1">
          <a:extLst xmlns:a="http://schemas.openxmlformats.org/drawingml/2006/main">
            <a:ext uri="{FF2B5EF4-FFF2-40B4-BE49-F238E27FC236}">
              <a16:creationId xmlns:a16="http://schemas.microsoft.com/office/drawing/2014/main" id="{977B05BD-1815-4AC7-822B-65B60A81485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9" name="Text Box 1">
          <a:extLst xmlns:a="http://schemas.openxmlformats.org/drawingml/2006/main">
            <a:ext uri="{FF2B5EF4-FFF2-40B4-BE49-F238E27FC236}">
              <a16:creationId xmlns:a16="http://schemas.microsoft.com/office/drawing/2014/main" id="{0D19D1B9-A83D-41DD-B716-F79FFB5D255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0" name="Text Box 1">
          <a:extLst xmlns:a="http://schemas.openxmlformats.org/drawingml/2006/main">
            <a:ext uri="{FF2B5EF4-FFF2-40B4-BE49-F238E27FC236}">
              <a16:creationId xmlns:a16="http://schemas.microsoft.com/office/drawing/2014/main" id="{D53B5BC5-B70C-4C7C-AE7B-547363041EE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1" name="Text Box 1">
          <a:extLst xmlns:a="http://schemas.openxmlformats.org/drawingml/2006/main">
            <a:ext uri="{FF2B5EF4-FFF2-40B4-BE49-F238E27FC236}">
              <a16:creationId xmlns:a16="http://schemas.microsoft.com/office/drawing/2014/main" id="{846631FC-F420-461A-89CF-46087853AE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2" name="Text Box 1">
          <a:extLst xmlns:a="http://schemas.openxmlformats.org/drawingml/2006/main">
            <a:ext uri="{FF2B5EF4-FFF2-40B4-BE49-F238E27FC236}">
              <a16:creationId xmlns:a16="http://schemas.microsoft.com/office/drawing/2014/main" id="{73101B17-6B96-40AD-8EF8-8DD37FC4ECB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3" name="Text Box 1">
          <a:extLst xmlns:a="http://schemas.openxmlformats.org/drawingml/2006/main">
            <a:ext uri="{FF2B5EF4-FFF2-40B4-BE49-F238E27FC236}">
              <a16:creationId xmlns:a16="http://schemas.microsoft.com/office/drawing/2014/main" id="{B067EDDA-3C8D-4A70-83A6-BC91C12DA59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4" name="Text Box 1">
          <a:extLst xmlns:a="http://schemas.openxmlformats.org/drawingml/2006/main">
            <a:ext uri="{FF2B5EF4-FFF2-40B4-BE49-F238E27FC236}">
              <a16:creationId xmlns:a16="http://schemas.microsoft.com/office/drawing/2014/main" id="{43E2F714-0AB3-4597-BAE1-4DF1DFC9864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5" name="Text Box 1">
          <a:extLst xmlns:a="http://schemas.openxmlformats.org/drawingml/2006/main">
            <a:ext uri="{FF2B5EF4-FFF2-40B4-BE49-F238E27FC236}">
              <a16:creationId xmlns:a16="http://schemas.microsoft.com/office/drawing/2014/main" id="{009968A6-2965-4B94-8B04-C4EDCE301C0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6" name="Text Box 1">
          <a:extLst xmlns:a="http://schemas.openxmlformats.org/drawingml/2006/main">
            <a:ext uri="{FF2B5EF4-FFF2-40B4-BE49-F238E27FC236}">
              <a16:creationId xmlns:a16="http://schemas.microsoft.com/office/drawing/2014/main" id="{4951C57F-5B95-4BB2-96F9-4A1D8852177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7" name="Text Box 1">
          <a:extLst xmlns:a="http://schemas.openxmlformats.org/drawingml/2006/main">
            <a:ext uri="{FF2B5EF4-FFF2-40B4-BE49-F238E27FC236}">
              <a16:creationId xmlns:a16="http://schemas.microsoft.com/office/drawing/2014/main" id="{041CDA43-CA62-47DB-B31B-3A8A46BC5A9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8" name="Text Box 1">
          <a:extLst xmlns:a="http://schemas.openxmlformats.org/drawingml/2006/main">
            <a:ext uri="{FF2B5EF4-FFF2-40B4-BE49-F238E27FC236}">
              <a16:creationId xmlns:a16="http://schemas.microsoft.com/office/drawing/2014/main" id="{D0C2A676-39C7-4C48-8BAC-04E6CAA93B9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9" name="Text Box 1">
          <a:extLst xmlns:a="http://schemas.openxmlformats.org/drawingml/2006/main">
            <a:ext uri="{FF2B5EF4-FFF2-40B4-BE49-F238E27FC236}">
              <a16:creationId xmlns:a16="http://schemas.microsoft.com/office/drawing/2014/main" id="{4F65892F-7AE4-4FF6-B059-769410FF10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0" name="Text Box 1">
          <a:extLst xmlns:a="http://schemas.openxmlformats.org/drawingml/2006/main">
            <a:ext uri="{FF2B5EF4-FFF2-40B4-BE49-F238E27FC236}">
              <a16:creationId xmlns:a16="http://schemas.microsoft.com/office/drawing/2014/main" id="{C7AB8990-FC2E-4B28-8E7C-86C915372F6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1" name="Text Box 1">
          <a:extLst xmlns:a="http://schemas.openxmlformats.org/drawingml/2006/main">
            <a:ext uri="{FF2B5EF4-FFF2-40B4-BE49-F238E27FC236}">
              <a16:creationId xmlns:a16="http://schemas.microsoft.com/office/drawing/2014/main" id="{4460936D-9971-4D45-B5D2-4360764042B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2" name="Text Box 1">
          <a:extLst xmlns:a="http://schemas.openxmlformats.org/drawingml/2006/main">
            <a:ext uri="{FF2B5EF4-FFF2-40B4-BE49-F238E27FC236}">
              <a16:creationId xmlns:a16="http://schemas.microsoft.com/office/drawing/2014/main" id="{070FE9BC-6CA1-4B25-8509-DEE00FD0A66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3" name="Text Box 1">
          <a:extLst xmlns:a="http://schemas.openxmlformats.org/drawingml/2006/main">
            <a:ext uri="{FF2B5EF4-FFF2-40B4-BE49-F238E27FC236}">
              <a16:creationId xmlns:a16="http://schemas.microsoft.com/office/drawing/2014/main" id="{2BF82F01-1562-42A2-922A-103A709DB7B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4" name="Text Box 1">
          <a:extLst xmlns:a="http://schemas.openxmlformats.org/drawingml/2006/main">
            <a:ext uri="{FF2B5EF4-FFF2-40B4-BE49-F238E27FC236}">
              <a16:creationId xmlns:a16="http://schemas.microsoft.com/office/drawing/2014/main" id="{3C254DE6-A581-4209-9C7D-C1F08B5C6C8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5" name="Text Box 1">
          <a:extLst xmlns:a="http://schemas.openxmlformats.org/drawingml/2006/main">
            <a:ext uri="{FF2B5EF4-FFF2-40B4-BE49-F238E27FC236}">
              <a16:creationId xmlns:a16="http://schemas.microsoft.com/office/drawing/2014/main" id="{EB5D04AA-D37B-4726-B354-68C9427D2CF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6" name="Text Box 1">
          <a:extLst xmlns:a="http://schemas.openxmlformats.org/drawingml/2006/main">
            <a:ext uri="{FF2B5EF4-FFF2-40B4-BE49-F238E27FC236}">
              <a16:creationId xmlns:a16="http://schemas.microsoft.com/office/drawing/2014/main" id="{C66C3992-BCDA-44DB-B08D-D717CED10F7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7" name="Text Box 1">
          <a:extLst xmlns:a="http://schemas.openxmlformats.org/drawingml/2006/main">
            <a:ext uri="{FF2B5EF4-FFF2-40B4-BE49-F238E27FC236}">
              <a16:creationId xmlns:a16="http://schemas.microsoft.com/office/drawing/2014/main" id="{111EF591-2227-4852-8D43-FC352BB5CF0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8" name="Text Box 1">
          <a:extLst xmlns:a="http://schemas.openxmlformats.org/drawingml/2006/main">
            <a:ext uri="{FF2B5EF4-FFF2-40B4-BE49-F238E27FC236}">
              <a16:creationId xmlns:a16="http://schemas.microsoft.com/office/drawing/2014/main" id="{35A7844C-0E52-4AE8-83AB-49B583FCA74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9" name="Text Box 1">
          <a:extLst xmlns:a="http://schemas.openxmlformats.org/drawingml/2006/main">
            <a:ext uri="{FF2B5EF4-FFF2-40B4-BE49-F238E27FC236}">
              <a16:creationId xmlns:a16="http://schemas.microsoft.com/office/drawing/2014/main" id="{90BE3B98-94E9-4B08-B6BC-CB237CC1E7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0" name="Text Box 1">
          <a:extLst xmlns:a="http://schemas.openxmlformats.org/drawingml/2006/main">
            <a:ext uri="{FF2B5EF4-FFF2-40B4-BE49-F238E27FC236}">
              <a16:creationId xmlns:a16="http://schemas.microsoft.com/office/drawing/2014/main" id="{ACA100FB-84C4-446D-B141-9F1297A66BD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1" name="Text Box 1">
          <a:extLst xmlns:a="http://schemas.openxmlformats.org/drawingml/2006/main">
            <a:ext uri="{FF2B5EF4-FFF2-40B4-BE49-F238E27FC236}">
              <a16:creationId xmlns:a16="http://schemas.microsoft.com/office/drawing/2014/main" id="{DE83D798-EE42-4615-A7F8-B670351B032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2" name="Text Box 1">
          <a:extLst xmlns:a="http://schemas.openxmlformats.org/drawingml/2006/main">
            <a:ext uri="{FF2B5EF4-FFF2-40B4-BE49-F238E27FC236}">
              <a16:creationId xmlns:a16="http://schemas.microsoft.com/office/drawing/2014/main" id="{DA0170BA-B2D5-4C8C-87FC-8BA3D45D73D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3" name="Text Box 1">
          <a:extLst xmlns:a="http://schemas.openxmlformats.org/drawingml/2006/main">
            <a:ext uri="{FF2B5EF4-FFF2-40B4-BE49-F238E27FC236}">
              <a16:creationId xmlns:a16="http://schemas.microsoft.com/office/drawing/2014/main" id="{6BF6BF81-AD06-44E6-82E4-DB926D4D2D6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4" name="Text Box 1">
          <a:extLst xmlns:a="http://schemas.openxmlformats.org/drawingml/2006/main">
            <a:ext uri="{FF2B5EF4-FFF2-40B4-BE49-F238E27FC236}">
              <a16:creationId xmlns:a16="http://schemas.microsoft.com/office/drawing/2014/main" id="{A1FD28B8-257E-4D42-9ADE-37E5D849C44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5" name="Text Box 1">
          <a:extLst xmlns:a="http://schemas.openxmlformats.org/drawingml/2006/main">
            <a:ext uri="{FF2B5EF4-FFF2-40B4-BE49-F238E27FC236}">
              <a16:creationId xmlns:a16="http://schemas.microsoft.com/office/drawing/2014/main" id="{9FAA9E42-C11A-4B15-999B-0586CB49B0C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6" name="Text Box 1">
          <a:extLst xmlns:a="http://schemas.openxmlformats.org/drawingml/2006/main">
            <a:ext uri="{FF2B5EF4-FFF2-40B4-BE49-F238E27FC236}">
              <a16:creationId xmlns:a16="http://schemas.microsoft.com/office/drawing/2014/main" id="{300B6EE8-63F0-4553-B66F-11834A28623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7" name="Text Box 1">
          <a:extLst xmlns:a="http://schemas.openxmlformats.org/drawingml/2006/main">
            <a:ext uri="{FF2B5EF4-FFF2-40B4-BE49-F238E27FC236}">
              <a16:creationId xmlns:a16="http://schemas.microsoft.com/office/drawing/2014/main" id="{E2175E58-E220-4E7E-92EC-5A95F5249ED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8" name="Text Box 1">
          <a:extLst xmlns:a="http://schemas.openxmlformats.org/drawingml/2006/main">
            <a:ext uri="{FF2B5EF4-FFF2-40B4-BE49-F238E27FC236}">
              <a16:creationId xmlns:a16="http://schemas.microsoft.com/office/drawing/2014/main" id="{F1975597-A958-4CC4-9B9D-AAD60DBCBA0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9" name="Text Box 1">
          <a:extLst xmlns:a="http://schemas.openxmlformats.org/drawingml/2006/main">
            <a:ext uri="{FF2B5EF4-FFF2-40B4-BE49-F238E27FC236}">
              <a16:creationId xmlns:a16="http://schemas.microsoft.com/office/drawing/2014/main" id="{A8836C86-BFCA-43B2-81D4-C3E0449EBA0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0" name="Text Box 1">
          <a:extLst xmlns:a="http://schemas.openxmlformats.org/drawingml/2006/main">
            <a:ext uri="{FF2B5EF4-FFF2-40B4-BE49-F238E27FC236}">
              <a16:creationId xmlns:a16="http://schemas.microsoft.com/office/drawing/2014/main" id="{6C8BD4B7-F0F5-47BC-9AE3-6A5644B44EC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1" name="Text Box 1">
          <a:extLst xmlns:a="http://schemas.openxmlformats.org/drawingml/2006/main">
            <a:ext uri="{FF2B5EF4-FFF2-40B4-BE49-F238E27FC236}">
              <a16:creationId xmlns:a16="http://schemas.microsoft.com/office/drawing/2014/main" id="{821D9C6C-F589-45F5-90D1-90C058503AD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2" name="Text Box 1">
          <a:extLst xmlns:a="http://schemas.openxmlformats.org/drawingml/2006/main">
            <a:ext uri="{FF2B5EF4-FFF2-40B4-BE49-F238E27FC236}">
              <a16:creationId xmlns:a16="http://schemas.microsoft.com/office/drawing/2014/main" id="{C4FA0A4A-EA8C-4420-A774-0D827762DFC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3" name="Text Box 1">
          <a:extLst xmlns:a="http://schemas.openxmlformats.org/drawingml/2006/main">
            <a:ext uri="{FF2B5EF4-FFF2-40B4-BE49-F238E27FC236}">
              <a16:creationId xmlns:a16="http://schemas.microsoft.com/office/drawing/2014/main" id="{94EFBF13-C8D9-49A2-860F-060C0C67E78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4" name="Text Box 1">
          <a:extLst xmlns:a="http://schemas.openxmlformats.org/drawingml/2006/main">
            <a:ext uri="{FF2B5EF4-FFF2-40B4-BE49-F238E27FC236}">
              <a16:creationId xmlns:a16="http://schemas.microsoft.com/office/drawing/2014/main" id="{5D95ABFA-4CC5-42E8-B213-290A1DC9DFC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5" name="Text Box 1">
          <a:extLst xmlns:a="http://schemas.openxmlformats.org/drawingml/2006/main">
            <a:ext uri="{FF2B5EF4-FFF2-40B4-BE49-F238E27FC236}">
              <a16:creationId xmlns:a16="http://schemas.microsoft.com/office/drawing/2014/main" id="{231E969A-AC66-4EFE-B2A4-F784905D71A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6" name="Text Box 1">
          <a:extLst xmlns:a="http://schemas.openxmlformats.org/drawingml/2006/main">
            <a:ext uri="{FF2B5EF4-FFF2-40B4-BE49-F238E27FC236}">
              <a16:creationId xmlns:a16="http://schemas.microsoft.com/office/drawing/2014/main" id="{DAEEBC72-0165-4844-8BDB-BB1B909FF2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7" name="Text Box 1">
          <a:extLst xmlns:a="http://schemas.openxmlformats.org/drawingml/2006/main">
            <a:ext uri="{FF2B5EF4-FFF2-40B4-BE49-F238E27FC236}">
              <a16:creationId xmlns:a16="http://schemas.microsoft.com/office/drawing/2014/main" id="{E2CEC953-76D6-49D0-9FF9-4CB31D73F50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8" name="Text Box 1">
          <a:extLst xmlns:a="http://schemas.openxmlformats.org/drawingml/2006/main">
            <a:ext uri="{FF2B5EF4-FFF2-40B4-BE49-F238E27FC236}">
              <a16:creationId xmlns:a16="http://schemas.microsoft.com/office/drawing/2014/main" id="{9D990364-B4DB-48B4-ABBD-9BE987A679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9" name="Text Box 1">
          <a:extLst xmlns:a="http://schemas.openxmlformats.org/drawingml/2006/main">
            <a:ext uri="{FF2B5EF4-FFF2-40B4-BE49-F238E27FC236}">
              <a16:creationId xmlns:a16="http://schemas.microsoft.com/office/drawing/2014/main" id="{194CD6CF-4E49-4ADD-9C63-E202AB12FFB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0" name="Text Box 1">
          <a:extLst xmlns:a="http://schemas.openxmlformats.org/drawingml/2006/main">
            <a:ext uri="{FF2B5EF4-FFF2-40B4-BE49-F238E27FC236}">
              <a16:creationId xmlns:a16="http://schemas.microsoft.com/office/drawing/2014/main" id="{2BAEBCE4-82E9-4989-8627-29A3FB28A68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1" name="Text Box 1">
          <a:extLst xmlns:a="http://schemas.openxmlformats.org/drawingml/2006/main">
            <a:ext uri="{FF2B5EF4-FFF2-40B4-BE49-F238E27FC236}">
              <a16:creationId xmlns:a16="http://schemas.microsoft.com/office/drawing/2014/main" id="{0B73945A-EF82-4396-8B9C-78CFE130914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2" name="Text Box 1">
          <a:extLst xmlns:a="http://schemas.openxmlformats.org/drawingml/2006/main">
            <a:ext uri="{FF2B5EF4-FFF2-40B4-BE49-F238E27FC236}">
              <a16:creationId xmlns:a16="http://schemas.microsoft.com/office/drawing/2014/main" id="{7D459DC0-1A9A-408F-8227-39EA9F4619F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3" name="Text Box 1">
          <a:extLst xmlns:a="http://schemas.openxmlformats.org/drawingml/2006/main">
            <a:ext uri="{FF2B5EF4-FFF2-40B4-BE49-F238E27FC236}">
              <a16:creationId xmlns:a16="http://schemas.microsoft.com/office/drawing/2014/main" id="{F71783BF-F7EC-49F7-B77A-83D10258C7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4" name="Text Box 1">
          <a:extLst xmlns:a="http://schemas.openxmlformats.org/drawingml/2006/main">
            <a:ext uri="{FF2B5EF4-FFF2-40B4-BE49-F238E27FC236}">
              <a16:creationId xmlns:a16="http://schemas.microsoft.com/office/drawing/2014/main" id="{437FD137-719B-4337-956C-7CFBC2BCA36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5" name="Text Box 1">
          <a:extLst xmlns:a="http://schemas.openxmlformats.org/drawingml/2006/main">
            <a:ext uri="{FF2B5EF4-FFF2-40B4-BE49-F238E27FC236}">
              <a16:creationId xmlns:a16="http://schemas.microsoft.com/office/drawing/2014/main" id="{A1F7C082-98D1-47C5-8EDF-BC45D32131E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6" name="Text Box 1">
          <a:extLst xmlns:a="http://schemas.openxmlformats.org/drawingml/2006/main">
            <a:ext uri="{FF2B5EF4-FFF2-40B4-BE49-F238E27FC236}">
              <a16:creationId xmlns:a16="http://schemas.microsoft.com/office/drawing/2014/main" id="{74E67F7D-F44B-4D7E-BDF1-35D8DBF0D6E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7" name="Text Box 1">
          <a:extLst xmlns:a="http://schemas.openxmlformats.org/drawingml/2006/main">
            <a:ext uri="{FF2B5EF4-FFF2-40B4-BE49-F238E27FC236}">
              <a16:creationId xmlns:a16="http://schemas.microsoft.com/office/drawing/2014/main" id="{B9C23FE9-4F03-4F8C-BB32-DCE00C6221D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8" name="Text Box 1">
          <a:extLst xmlns:a="http://schemas.openxmlformats.org/drawingml/2006/main">
            <a:ext uri="{FF2B5EF4-FFF2-40B4-BE49-F238E27FC236}">
              <a16:creationId xmlns:a16="http://schemas.microsoft.com/office/drawing/2014/main" id="{38A8EEAD-9A1A-43BD-83B2-74A90C7339B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9" name="Text Box 1">
          <a:extLst xmlns:a="http://schemas.openxmlformats.org/drawingml/2006/main">
            <a:ext uri="{FF2B5EF4-FFF2-40B4-BE49-F238E27FC236}">
              <a16:creationId xmlns:a16="http://schemas.microsoft.com/office/drawing/2014/main" id="{1EC1CF55-71A4-4D5D-8965-E8D50B130A4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4" name="Text Box 1">
          <a:extLst xmlns:a="http://schemas.openxmlformats.org/drawingml/2006/main">
            <a:ext uri="{FF2B5EF4-FFF2-40B4-BE49-F238E27FC236}">
              <a16:creationId xmlns:a16="http://schemas.microsoft.com/office/drawing/2014/main" id="{CE1300E3-75CB-47A4-B77C-A9B1340057F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5" name="Text Box 1">
          <a:extLst xmlns:a="http://schemas.openxmlformats.org/drawingml/2006/main">
            <a:ext uri="{FF2B5EF4-FFF2-40B4-BE49-F238E27FC236}">
              <a16:creationId xmlns:a16="http://schemas.microsoft.com/office/drawing/2014/main" id="{E12DD230-73B6-484C-9E81-9E2EBD57D10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6" name="Text Box 1">
          <a:extLst xmlns:a="http://schemas.openxmlformats.org/drawingml/2006/main">
            <a:ext uri="{FF2B5EF4-FFF2-40B4-BE49-F238E27FC236}">
              <a16:creationId xmlns:a16="http://schemas.microsoft.com/office/drawing/2014/main" id="{5C5B17AE-CFE7-4483-8554-CD74259305C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7" name="Text Box 1">
          <a:extLst xmlns:a="http://schemas.openxmlformats.org/drawingml/2006/main">
            <a:ext uri="{FF2B5EF4-FFF2-40B4-BE49-F238E27FC236}">
              <a16:creationId xmlns:a16="http://schemas.microsoft.com/office/drawing/2014/main" id="{38D34E90-1989-410E-9873-5FD658928F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8" name="Text Box 1">
          <a:extLst xmlns:a="http://schemas.openxmlformats.org/drawingml/2006/main">
            <a:ext uri="{FF2B5EF4-FFF2-40B4-BE49-F238E27FC236}">
              <a16:creationId xmlns:a16="http://schemas.microsoft.com/office/drawing/2014/main" id="{CACAF5E9-68BE-45E3-B879-B109D2B9FC6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9" name="Text Box 1">
          <a:extLst xmlns:a="http://schemas.openxmlformats.org/drawingml/2006/main">
            <a:ext uri="{FF2B5EF4-FFF2-40B4-BE49-F238E27FC236}">
              <a16:creationId xmlns:a16="http://schemas.microsoft.com/office/drawing/2014/main" id="{D69A672F-BD47-4363-9CFF-5EF3A82829D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0" name="Text Box 1">
          <a:extLst xmlns:a="http://schemas.openxmlformats.org/drawingml/2006/main">
            <a:ext uri="{FF2B5EF4-FFF2-40B4-BE49-F238E27FC236}">
              <a16:creationId xmlns:a16="http://schemas.microsoft.com/office/drawing/2014/main" id="{A5B712AD-A9B5-4F2F-8EAC-1B5D8E375E8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1" name="Text Box 1">
          <a:extLst xmlns:a="http://schemas.openxmlformats.org/drawingml/2006/main">
            <a:ext uri="{FF2B5EF4-FFF2-40B4-BE49-F238E27FC236}">
              <a16:creationId xmlns:a16="http://schemas.microsoft.com/office/drawing/2014/main" id="{2DF354EC-E7AA-4B42-AE74-040D496CBE4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2" name="Text Box 1">
          <a:extLst xmlns:a="http://schemas.openxmlformats.org/drawingml/2006/main">
            <a:ext uri="{FF2B5EF4-FFF2-40B4-BE49-F238E27FC236}">
              <a16:creationId xmlns:a16="http://schemas.microsoft.com/office/drawing/2014/main" id="{1C528F0E-42A3-4D80-A67C-33D52C1FE3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3" name="Text Box 1">
          <a:extLst xmlns:a="http://schemas.openxmlformats.org/drawingml/2006/main">
            <a:ext uri="{FF2B5EF4-FFF2-40B4-BE49-F238E27FC236}">
              <a16:creationId xmlns:a16="http://schemas.microsoft.com/office/drawing/2014/main" id="{4D514504-6910-46F1-9A0A-E1DFF61E579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4" name="Text Box 1">
          <a:extLst xmlns:a="http://schemas.openxmlformats.org/drawingml/2006/main">
            <a:ext uri="{FF2B5EF4-FFF2-40B4-BE49-F238E27FC236}">
              <a16:creationId xmlns:a16="http://schemas.microsoft.com/office/drawing/2014/main" id="{3919E3F7-9CAA-46F2-BF00-5DD818ADE91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5" name="Text Box 1">
          <a:extLst xmlns:a="http://schemas.openxmlformats.org/drawingml/2006/main">
            <a:ext uri="{FF2B5EF4-FFF2-40B4-BE49-F238E27FC236}">
              <a16:creationId xmlns:a16="http://schemas.microsoft.com/office/drawing/2014/main" id="{79E133C1-845B-4086-985B-0E500B0262F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6" name="Text Box 1">
          <a:extLst xmlns:a="http://schemas.openxmlformats.org/drawingml/2006/main">
            <a:ext uri="{FF2B5EF4-FFF2-40B4-BE49-F238E27FC236}">
              <a16:creationId xmlns:a16="http://schemas.microsoft.com/office/drawing/2014/main" id="{0DBC4EFF-70F3-482A-93E1-6A15C31C427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7" name="Text Box 1">
          <a:extLst xmlns:a="http://schemas.openxmlformats.org/drawingml/2006/main">
            <a:ext uri="{FF2B5EF4-FFF2-40B4-BE49-F238E27FC236}">
              <a16:creationId xmlns:a16="http://schemas.microsoft.com/office/drawing/2014/main" id="{4875B76C-0CDE-4021-BDD7-AE247080053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8" name="Text Box 1">
          <a:extLst xmlns:a="http://schemas.openxmlformats.org/drawingml/2006/main">
            <a:ext uri="{FF2B5EF4-FFF2-40B4-BE49-F238E27FC236}">
              <a16:creationId xmlns:a16="http://schemas.microsoft.com/office/drawing/2014/main" id="{51837280-29B6-429E-B4D6-9A24E71146E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9" name="Text Box 1">
          <a:extLst xmlns:a="http://schemas.openxmlformats.org/drawingml/2006/main">
            <a:ext uri="{FF2B5EF4-FFF2-40B4-BE49-F238E27FC236}">
              <a16:creationId xmlns:a16="http://schemas.microsoft.com/office/drawing/2014/main" id="{DE373BB6-BD61-465B-8CCB-76F2672F565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0" name="Text Box 1">
          <a:extLst xmlns:a="http://schemas.openxmlformats.org/drawingml/2006/main">
            <a:ext uri="{FF2B5EF4-FFF2-40B4-BE49-F238E27FC236}">
              <a16:creationId xmlns:a16="http://schemas.microsoft.com/office/drawing/2014/main" id="{84F8DE0C-D52C-4DB3-BDA5-41278959E3B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1" name="Text Box 1">
          <a:extLst xmlns:a="http://schemas.openxmlformats.org/drawingml/2006/main">
            <a:ext uri="{FF2B5EF4-FFF2-40B4-BE49-F238E27FC236}">
              <a16:creationId xmlns:a16="http://schemas.microsoft.com/office/drawing/2014/main" id="{FBD72664-0D12-4201-94E0-9E9B8B11171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2" name="Text Box 1">
          <a:extLst xmlns:a="http://schemas.openxmlformats.org/drawingml/2006/main">
            <a:ext uri="{FF2B5EF4-FFF2-40B4-BE49-F238E27FC236}">
              <a16:creationId xmlns:a16="http://schemas.microsoft.com/office/drawing/2014/main" id="{571D277F-AA8E-4043-9189-4FCE26A1175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3" name="Text Box 1">
          <a:extLst xmlns:a="http://schemas.openxmlformats.org/drawingml/2006/main">
            <a:ext uri="{FF2B5EF4-FFF2-40B4-BE49-F238E27FC236}">
              <a16:creationId xmlns:a16="http://schemas.microsoft.com/office/drawing/2014/main" id="{64B1F394-DD98-40CD-B4BE-EEEEA22E576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4" name="Text Box 1">
          <a:extLst xmlns:a="http://schemas.openxmlformats.org/drawingml/2006/main">
            <a:ext uri="{FF2B5EF4-FFF2-40B4-BE49-F238E27FC236}">
              <a16:creationId xmlns:a16="http://schemas.microsoft.com/office/drawing/2014/main" id="{E5783EF3-9842-4684-8876-106A94A5E22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5" name="Text Box 1">
          <a:extLst xmlns:a="http://schemas.openxmlformats.org/drawingml/2006/main">
            <a:ext uri="{FF2B5EF4-FFF2-40B4-BE49-F238E27FC236}">
              <a16:creationId xmlns:a16="http://schemas.microsoft.com/office/drawing/2014/main" id="{BF409CDF-521D-4B8B-AEEE-07BF5A1D7C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6" name="Text Box 1">
          <a:extLst xmlns:a="http://schemas.openxmlformats.org/drawingml/2006/main">
            <a:ext uri="{FF2B5EF4-FFF2-40B4-BE49-F238E27FC236}">
              <a16:creationId xmlns:a16="http://schemas.microsoft.com/office/drawing/2014/main" id="{4A0CC021-9C32-448D-9A75-62AA9E47E75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7" name="Text Box 1">
          <a:extLst xmlns:a="http://schemas.openxmlformats.org/drawingml/2006/main">
            <a:ext uri="{FF2B5EF4-FFF2-40B4-BE49-F238E27FC236}">
              <a16:creationId xmlns:a16="http://schemas.microsoft.com/office/drawing/2014/main" id="{F68DA4F1-2485-4326-BD00-25D934C2AE0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8" name="Text Box 1">
          <a:extLst xmlns:a="http://schemas.openxmlformats.org/drawingml/2006/main">
            <a:ext uri="{FF2B5EF4-FFF2-40B4-BE49-F238E27FC236}">
              <a16:creationId xmlns:a16="http://schemas.microsoft.com/office/drawing/2014/main" id="{5BC8AC06-E771-4D25-AE91-64F813E4D5C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9" name="Text Box 1">
          <a:extLst xmlns:a="http://schemas.openxmlformats.org/drawingml/2006/main">
            <a:ext uri="{FF2B5EF4-FFF2-40B4-BE49-F238E27FC236}">
              <a16:creationId xmlns:a16="http://schemas.microsoft.com/office/drawing/2014/main" id="{BC22BD95-AFAE-46D8-B508-87AF3C60A2C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0" name="Text Box 1">
          <a:extLst xmlns:a="http://schemas.openxmlformats.org/drawingml/2006/main">
            <a:ext uri="{FF2B5EF4-FFF2-40B4-BE49-F238E27FC236}">
              <a16:creationId xmlns:a16="http://schemas.microsoft.com/office/drawing/2014/main" id="{F89C92CB-1B71-44A9-98AB-98B98A21504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1" name="Text Box 1">
          <a:extLst xmlns:a="http://schemas.openxmlformats.org/drawingml/2006/main">
            <a:ext uri="{FF2B5EF4-FFF2-40B4-BE49-F238E27FC236}">
              <a16:creationId xmlns:a16="http://schemas.microsoft.com/office/drawing/2014/main" id="{24492BBA-1B30-4E39-AEE0-A350A649BF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2" name="Text Box 1">
          <a:extLst xmlns:a="http://schemas.openxmlformats.org/drawingml/2006/main">
            <a:ext uri="{FF2B5EF4-FFF2-40B4-BE49-F238E27FC236}">
              <a16:creationId xmlns:a16="http://schemas.microsoft.com/office/drawing/2014/main" id="{15100927-4C9D-4536-8086-6B410F6EB1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3" name="Text Box 1">
          <a:extLst xmlns:a="http://schemas.openxmlformats.org/drawingml/2006/main">
            <a:ext uri="{FF2B5EF4-FFF2-40B4-BE49-F238E27FC236}">
              <a16:creationId xmlns:a16="http://schemas.microsoft.com/office/drawing/2014/main" id="{69554E2D-24F7-48E6-9219-27DD2D7A3F2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4" name="Text Box 1">
          <a:extLst xmlns:a="http://schemas.openxmlformats.org/drawingml/2006/main">
            <a:ext uri="{FF2B5EF4-FFF2-40B4-BE49-F238E27FC236}">
              <a16:creationId xmlns:a16="http://schemas.microsoft.com/office/drawing/2014/main" id="{792C11D2-41E3-4F27-80FE-698E40C9C05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5" name="Text Box 1">
          <a:extLst xmlns:a="http://schemas.openxmlformats.org/drawingml/2006/main">
            <a:ext uri="{FF2B5EF4-FFF2-40B4-BE49-F238E27FC236}">
              <a16:creationId xmlns:a16="http://schemas.microsoft.com/office/drawing/2014/main" id="{D7BF9C0E-D9FB-43AF-ACED-11A29292DAB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6" name="Text Box 1">
          <a:extLst xmlns:a="http://schemas.openxmlformats.org/drawingml/2006/main">
            <a:ext uri="{FF2B5EF4-FFF2-40B4-BE49-F238E27FC236}">
              <a16:creationId xmlns:a16="http://schemas.microsoft.com/office/drawing/2014/main" id="{8EF85EAC-8315-4DAC-8B93-F2E774E32DC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7" name="Text Box 1">
          <a:extLst xmlns:a="http://schemas.openxmlformats.org/drawingml/2006/main">
            <a:ext uri="{FF2B5EF4-FFF2-40B4-BE49-F238E27FC236}">
              <a16:creationId xmlns:a16="http://schemas.microsoft.com/office/drawing/2014/main" id="{6800F641-E2F9-425F-8BED-F225A66B23B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8" name="Text Box 1">
          <a:extLst xmlns:a="http://schemas.openxmlformats.org/drawingml/2006/main">
            <a:ext uri="{FF2B5EF4-FFF2-40B4-BE49-F238E27FC236}">
              <a16:creationId xmlns:a16="http://schemas.microsoft.com/office/drawing/2014/main" id="{F30D6D07-A8E5-4A40-BA32-70DE3D6F12C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9" name="Text Box 1">
          <a:extLst xmlns:a="http://schemas.openxmlformats.org/drawingml/2006/main">
            <a:ext uri="{FF2B5EF4-FFF2-40B4-BE49-F238E27FC236}">
              <a16:creationId xmlns:a16="http://schemas.microsoft.com/office/drawing/2014/main" id="{EAC963C7-3855-40F5-A6AE-DB8A854DEE4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0" name="Text Box 1">
          <a:extLst xmlns:a="http://schemas.openxmlformats.org/drawingml/2006/main">
            <a:ext uri="{FF2B5EF4-FFF2-40B4-BE49-F238E27FC236}">
              <a16:creationId xmlns:a16="http://schemas.microsoft.com/office/drawing/2014/main" id="{594CF39B-7EFD-4232-9166-2DF734B824E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1" name="Text Box 1">
          <a:extLst xmlns:a="http://schemas.openxmlformats.org/drawingml/2006/main">
            <a:ext uri="{FF2B5EF4-FFF2-40B4-BE49-F238E27FC236}">
              <a16:creationId xmlns:a16="http://schemas.microsoft.com/office/drawing/2014/main" id="{9BE536E8-C874-43D7-A4E7-992194C9F7C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2" name="Text Box 1">
          <a:extLst xmlns:a="http://schemas.openxmlformats.org/drawingml/2006/main">
            <a:ext uri="{FF2B5EF4-FFF2-40B4-BE49-F238E27FC236}">
              <a16:creationId xmlns:a16="http://schemas.microsoft.com/office/drawing/2014/main" id="{5C84227D-A2E6-4855-907A-E75530AD349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3" name="Text Box 1">
          <a:extLst xmlns:a="http://schemas.openxmlformats.org/drawingml/2006/main">
            <a:ext uri="{FF2B5EF4-FFF2-40B4-BE49-F238E27FC236}">
              <a16:creationId xmlns:a16="http://schemas.microsoft.com/office/drawing/2014/main" id="{073905B5-AA50-499F-B5D8-F66F5C90E59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4" name="Text Box 1">
          <a:extLst xmlns:a="http://schemas.openxmlformats.org/drawingml/2006/main">
            <a:ext uri="{FF2B5EF4-FFF2-40B4-BE49-F238E27FC236}">
              <a16:creationId xmlns:a16="http://schemas.microsoft.com/office/drawing/2014/main" id="{05D63ECF-27EF-4AD6-800C-E1243C42A59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5" name="Text Box 1">
          <a:extLst xmlns:a="http://schemas.openxmlformats.org/drawingml/2006/main">
            <a:ext uri="{FF2B5EF4-FFF2-40B4-BE49-F238E27FC236}">
              <a16:creationId xmlns:a16="http://schemas.microsoft.com/office/drawing/2014/main" id="{4DBEE092-271D-42BC-8D5C-F4B1892DE5F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6" name="Text Box 1">
          <a:extLst xmlns:a="http://schemas.openxmlformats.org/drawingml/2006/main">
            <a:ext uri="{FF2B5EF4-FFF2-40B4-BE49-F238E27FC236}">
              <a16:creationId xmlns:a16="http://schemas.microsoft.com/office/drawing/2014/main" id="{0965BB86-4AAC-47FF-B168-15B06E04D65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7" name="Text Box 1">
          <a:extLst xmlns:a="http://schemas.openxmlformats.org/drawingml/2006/main">
            <a:ext uri="{FF2B5EF4-FFF2-40B4-BE49-F238E27FC236}">
              <a16:creationId xmlns:a16="http://schemas.microsoft.com/office/drawing/2014/main" id="{C376F9EC-5101-4598-B724-32385FD7196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8" name="Text Box 1">
          <a:extLst xmlns:a="http://schemas.openxmlformats.org/drawingml/2006/main">
            <a:ext uri="{FF2B5EF4-FFF2-40B4-BE49-F238E27FC236}">
              <a16:creationId xmlns:a16="http://schemas.microsoft.com/office/drawing/2014/main" id="{EAC72886-E61C-42B1-B1BE-ADDC5FC6770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9" name="Text Box 1">
          <a:extLst xmlns:a="http://schemas.openxmlformats.org/drawingml/2006/main">
            <a:ext uri="{FF2B5EF4-FFF2-40B4-BE49-F238E27FC236}">
              <a16:creationId xmlns:a16="http://schemas.microsoft.com/office/drawing/2014/main" id="{7A552668-A3A8-40E6-9FCC-61F5F45353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0" name="Text Box 1">
          <a:extLst xmlns:a="http://schemas.openxmlformats.org/drawingml/2006/main">
            <a:ext uri="{FF2B5EF4-FFF2-40B4-BE49-F238E27FC236}">
              <a16:creationId xmlns:a16="http://schemas.microsoft.com/office/drawing/2014/main" id="{31E60B45-33D0-4CBD-9EF3-EF71D6CFFB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1" name="Text Box 1">
          <a:extLst xmlns:a="http://schemas.openxmlformats.org/drawingml/2006/main">
            <a:ext uri="{FF2B5EF4-FFF2-40B4-BE49-F238E27FC236}">
              <a16:creationId xmlns:a16="http://schemas.microsoft.com/office/drawing/2014/main" id="{476499BE-CED7-4DA0-9E19-DD6D10C2261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2" name="Text Box 1">
          <a:extLst xmlns:a="http://schemas.openxmlformats.org/drawingml/2006/main">
            <a:ext uri="{FF2B5EF4-FFF2-40B4-BE49-F238E27FC236}">
              <a16:creationId xmlns:a16="http://schemas.microsoft.com/office/drawing/2014/main" id="{3060FB8B-3779-4A5C-B250-B6560BA5566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3" name="Text Box 1">
          <a:extLst xmlns:a="http://schemas.openxmlformats.org/drawingml/2006/main">
            <a:ext uri="{FF2B5EF4-FFF2-40B4-BE49-F238E27FC236}">
              <a16:creationId xmlns:a16="http://schemas.microsoft.com/office/drawing/2014/main" id="{7B427715-728F-4587-98FF-5236CCA69B6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4" name="Text Box 1">
          <a:extLst xmlns:a="http://schemas.openxmlformats.org/drawingml/2006/main">
            <a:ext uri="{FF2B5EF4-FFF2-40B4-BE49-F238E27FC236}">
              <a16:creationId xmlns:a16="http://schemas.microsoft.com/office/drawing/2014/main" id="{5CF3EC7A-4F26-44A4-9315-2AD705D0002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5" name="Text Box 1">
          <a:extLst xmlns:a="http://schemas.openxmlformats.org/drawingml/2006/main">
            <a:ext uri="{FF2B5EF4-FFF2-40B4-BE49-F238E27FC236}">
              <a16:creationId xmlns:a16="http://schemas.microsoft.com/office/drawing/2014/main" id="{776510E8-79DF-43F2-9351-653DE97E86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6" name="Text Box 1">
          <a:extLst xmlns:a="http://schemas.openxmlformats.org/drawingml/2006/main">
            <a:ext uri="{FF2B5EF4-FFF2-40B4-BE49-F238E27FC236}">
              <a16:creationId xmlns:a16="http://schemas.microsoft.com/office/drawing/2014/main" id="{1E9834BB-8E50-4A5D-8E66-EDAA0ED46E7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7" name="Text Box 1">
          <a:extLst xmlns:a="http://schemas.openxmlformats.org/drawingml/2006/main">
            <a:ext uri="{FF2B5EF4-FFF2-40B4-BE49-F238E27FC236}">
              <a16:creationId xmlns:a16="http://schemas.microsoft.com/office/drawing/2014/main" id="{4F460526-91D0-49BC-8C14-984F4AC8797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8" name="Text Box 1">
          <a:extLst xmlns:a="http://schemas.openxmlformats.org/drawingml/2006/main">
            <a:ext uri="{FF2B5EF4-FFF2-40B4-BE49-F238E27FC236}">
              <a16:creationId xmlns:a16="http://schemas.microsoft.com/office/drawing/2014/main" id="{D340B0C3-68F2-4F4F-B507-1EBEA3F84CC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9" name="Text Box 1">
          <a:extLst xmlns:a="http://schemas.openxmlformats.org/drawingml/2006/main">
            <a:ext uri="{FF2B5EF4-FFF2-40B4-BE49-F238E27FC236}">
              <a16:creationId xmlns:a16="http://schemas.microsoft.com/office/drawing/2014/main" id="{F907333F-6C87-495E-BCF5-A0129437D6E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0" name="Text Box 1">
          <a:extLst xmlns:a="http://schemas.openxmlformats.org/drawingml/2006/main">
            <a:ext uri="{FF2B5EF4-FFF2-40B4-BE49-F238E27FC236}">
              <a16:creationId xmlns:a16="http://schemas.microsoft.com/office/drawing/2014/main" id="{5700D354-D315-4F3B-97E0-2C733FE5987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1" name="Text Box 1">
          <a:extLst xmlns:a="http://schemas.openxmlformats.org/drawingml/2006/main">
            <a:ext uri="{FF2B5EF4-FFF2-40B4-BE49-F238E27FC236}">
              <a16:creationId xmlns:a16="http://schemas.microsoft.com/office/drawing/2014/main" id="{B6CCC851-FD66-4D0C-A120-44095BBBA7B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2" name="Text Box 1">
          <a:extLst xmlns:a="http://schemas.openxmlformats.org/drawingml/2006/main">
            <a:ext uri="{FF2B5EF4-FFF2-40B4-BE49-F238E27FC236}">
              <a16:creationId xmlns:a16="http://schemas.microsoft.com/office/drawing/2014/main" id="{BA518F9C-EB31-425C-AAD8-85C07CAEAA3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3" name="Text Box 1">
          <a:extLst xmlns:a="http://schemas.openxmlformats.org/drawingml/2006/main">
            <a:ext uri="{FF2B5EF4-FFF2-40B4-BE49-F238E27FC236}">
              <a16:creationId xmlns:a16="http://schemas.microsoft.com/office/drawing/2014/main" id="{2FB9A354-4F21-4F8D-A1AE-6EC0FE50EF5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4" name="Text Box 1">
          <a:extLst xmlns:a="http://schemas.openxmlformats.org/drawingml/2006/main">
            <a:ext uri="{FF2B5EF4-FFF2-40B4-BE49-F238E27FC236}">
              <a16:creationId xmlns:a16="http://schemas.microsoft.com/office/drawing/2014/main" id="{B9944CC5-34FD-492D-AB1E-03472370B55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5" name="Text Box 1">
          <a:extLst xmlns:a="http://schemas.openxmlformats.org/drawingml/2006/main">
            <a:ext uri="{FF2B5EF4-FFF2-40B4-BE49-F238E27FC236}">
              <a16:creationId xmlns:a16="http://schemas.microsoft.com/office/drawing/2014/main" id="{B6C7922C-2516-4140-9C68-8CA4BA7E576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6" name="Text Box 1">
          <a:extLst xmlns:a="http://schemas.openxmlformats.org/drawingml/2006/main">
            <a:ext uri="{FF2B5EF4-FFF2-40B4-BE49-F238E27FC236}">
              <a16:creationId xmlns:a16="http://schemas.microsoft.com/office/drawing/2014/main" id="{3EB70316-65F8-43EF-A503-5E711D13C3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7" name="Text Box 1">
          <a:extLst xmlns:a="http://schemas.openxmlformats.org/drawingml/2006/main">
            <a:ext uri="{FF2B5EF4-FFF2-40B4-BE49-F238E27FC236}">
              <a16:creationId xmlns:a16="http://schemas.microsoft.com/office/drawing/2014/main" id="{44BCEF81-06EF-4AF8-96B7-F551E69E174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8" name="Text Box 1">
          <a:extLst xmlns:a="http://schemas.openxmlformats.org/drawingml/2006/main">
            <a:ext uri="{FF2B5EF4-FFF2-40B4-BE49-F238E27FC236}">
              <a16:creationId xmlns:a16="http://schemas.microsoft.com/office/drawing/2014/main" id="{FEC826FE-6BB7-4230-B701-5D3AA7496FA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9" name="Text Box 1">
          <a:extLst xmlns:a="http://schemas.openxmlformats.org/drawingml/2006/main">
            <a:ext uri="{FF2B5EF4-FFF2-40B4-BE49-F238E27FC236}">
              <a16:creationId xmlns:a16="http://schemas.microsoft.com/office/drawing/2014/main" id="{42C31AA4-2B48-4844-B4FE-F20A41F1C61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0" name="Text Box 1">
          <a:extLst xmlns:a="http://schemas.openxmlformats.org/drawingml/2006/main">
            <a:ext uri="{FF2B5EF4-FFF2-40B4-BE49-F238E27FC236}">
              <a16:creationId xmlns:a16="http://schemas.microsoft.com/office/drawing/2014/main" id="{537EED0F-A8D4-4FA6-A978-82924782520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1" name="Text Box 1">
          <a:extLst xmlns:a="http://schemas.openxmlformats.org/drawingml/2006/main">
            <a:ext uri="{FF2B5EF4-FFF2-40B4-BE49-F238E27FC236}">
              <a16:creationId xmlns:a16="http://schemas.microsoft.com/office/drawing/2014/main" id="{5EEBD7A7-1D34-43A5-AB61-97646C7D1EB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2" name="Text Box 1">
          <a:extLst xmlns:a="http://schemas.openxmlformats.org/drawingml/2006/main">
            <a:ext uri="{FF2B5EF4-FFF2-40B4-BE49-F238E27FC236}">
              <a16:creationId xmlns:a16="http://schemas.microsoft.com/office/drawing/2014/main" id="{E858D725-FB57-4306-9E87-FBB29DD1684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3" name="Text Box 1">
          <a:extLst xmlns:a="http://schemas.openxmlformats.org/drawingml/2006/main">
            <a:ext uri="{FF2B5EF4-FFF2-40B4-BE49-F238E27FC236}">
              <a16:creationId xmlns:a16="http://schemas.microsoft.com/office/drawing/2014/main" id="{AB21C94D-0F0C-424D-8C0B-944163AA22D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4" name="Text Box 1">
          <a:extLst xmlns:a="http://schemas.openxmlformats.org/drawingml/2006/main">
            <a:ext uri="{FF2B5EF4-FFF2-40B4-BE49-F238E27FC236}">
              <a16:creationId xmlns:a16="http://schemas.microsoft.com/office/drawing/2014/main" id="{7929ADD6-DF84-4275-B149-A07FE38220D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5" name="Text Box 1">
          <a:extLst xmlns:a="http://schemas.openxmlformats.org/drawingml/2006/main">
            <a:ext uri="{FF2B5EF4-FFF2-40B4-BE49-F238E27FC236}">
              <a16:creationId xmlns:a16="http://schemas.microsoft.com/office/drawing/2014/main" id="{8F00FB5B-5B17-4AB5-A41C-5403BB154FA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3.xml><?xml version="1.0" encoding="utf-8"?>
<xdr:wsDr xmlns:xdr="http://schemas.openxmlformats.org/drawingml/2006/spreadsheetDrawing" xmlns:a="http://schemas.openxmlformats.org/drawingml/2006/main">
  <xdr:twoCellAnchor>
    <xdr:from>
      <xdr:col>0</xdr:col>
      <xdr:colOff>85724</xdr:colOff>
      <xdr:row>3</xdr:row>
      <xdr:rowOff>28574</xdr:rowOff>
    </xdr:from>
    <xdr:to>
      <xdr:col>9</xdr:col>
      <xdr:colOff>603249</xdr:colOff>
      <xdr:row>19</xdr:row>
      <xdr:rowOff>374650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184150</xdr:colOff>
      <xdr:row>21</xdr:row>
      <xdr:rowOff>152399</xdr:rowOff>
    </xdr:from>
    <xdr:to>
      <xdr:col>10</xdr:col>
      <xdr:colOff>0</xdr:colOff>
      <xdr:row>35</xdr:row>
      <xdr:rowOff>66674</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0.2205</cdr:x>
      <cdr:y>0.532</cdr:y>
    </cdr:from>
    <cdr:to>
      <cdr:x>0.2345</cdr:x>
      <cdr:y>0.6135</cdr:y>
    </cdr:to>
    <cdr:sp macro="" textlink="">
      <cdr:nvSpPr>
        <cdr:cNvPr id="30721" name="Text Box 1">
          <a:extLst xmlns:a="http://schemas.openxmlformats.org/drawingml/2006/main">
            <a:ext uri="{FF2B5EF4-FFF2-40B4-BE49-F238E27FC236}">
              <a16:creationId xmlns:a16="http://schemas.microsoft.com/office/drawing/2014/main" id="{C009D999-2D42-4C21-9663-A7DCBFC20E5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 name="Text Box 1">
          <a:extLst xmlns:a="http://schemas.openxmlformats.org/drawingml/2006/main">
            <a:ext uri="{FF2B5EF4-FFF2-40B4-BE49-F238E27FC236}">
              <a16:creationId xmlns:a16="http://schemas.microsoft.com/office/drawing/2014/main" id="{CE1F1EFD-3E5E-42DA-A162-AFD4A0F0AA7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 name="Text Box 1">
          <a:extLst xmlns:a="http://schemas.openxmlformats.org/drawingml/2006/main">
            <a:ext uri="{FF2B5EF4-FFF2-40B4-BE49-F238E27FC236}">
              <a16:creationId xmlns:a16="http://schemas.microsoft.com/office/drawing/2014/main" id="{B0A71AE7-D39C-4244-AC2F-68D666E84CE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4" name="Text Box 1">
          <a:extLst xmlns:a="http://schemas.openxmlformats.org/drawingml/2006/main">
            <a:ext uri="{FF2B5EF4-FFF2-40B4-BE49-F238E27FC236}">
              <a16:creationId xmlns:a16="http://schemas.microsoft.com/office/drawing/2014/main" id="{94851BD8-7FF2-4644-8188-0D46FC4432B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5" name="Text Box 1">
          <a:extLst xmlns:a="http://schemas.openxmlformats.org/drawingml/2006/main">
            <a:ext uri="{FF2B5EF4-FFF2-40B4-BE49-F238E27FC236}">
              <a16:creationId xmlns:a16="http://schemas.microsoft.com/office/drawing/2014/main" id="{7329F61A-C710-4F3B-92BA-4950596EF31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6" name="Text Box 1">
          <a:extLst xmlns:a="http://schemas.openxmlformats.org/drawingml/2006/main">
            <a:ext uri="{FF2B5EF4-FFF2-40B4-BE49-F238E27FC236}">
              <a16:creationId xmlns:a16="http://schemas.microsoft.com/office/drawing/2014/main" id="{081330BB-AE79-4DCD-A15C-0DF2D478055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7" name="Text Box 1">
          <a:extLst xmlns:a="http://schemas.openxmlformats.org/drawingml/2006/main">
            <a:ext uri="{FF2B5EF4-FFF2-40B4-BE49-F238E27FC236}">
              <a16:creationId xmlns:a16="http://schemas.microsoft.com/office/drawing/2014/main" id="{6DB31E61-B59E-4FF2-A20F-1F320DE79DC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8" name="Text Box 1">
          <a:extLst xmlns:a="http://schemas.openxmlformats.org/drawingml/2006/main">
            <a:ext uri="{FF2B5EF4-FFF2-40B4-BE49-F238E27FC236}">
              <a16:creationId xmlns:a16="http://schemas.microsoft.com/office/drawing/2014/main" id="{C0543B3A-BEB5-46F9-825F-5F77CA191A3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 name="Text Box 1">
          <a:extLst xmlns:a="http://schemas.openxmlformats.org/drawingml/2006/main">
            <a:ext uri="{FF2B5EF4-FFF2-40B4-BE49-F238E27FC236}">
              <a16:creationId xmlns:a16="http://schemas.microsoft.com/office/drawing/2014/main" id="{D2356F61-6CDC-436E-88BB-F2DD50D8F88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 name="Text Box 1">
          <a:extLst xmlns:a="http://schemas.openxmlformats.org/drawingml/2006/main">
            <a:ext uri="{FF2B5EF4-FFF2-40B4-BE49-F238E27FC236}">
              <a16:creationId xmlns:a16="http://schemas.microsoft.com/office/drawing/2014/main" id="{7F18B511-3E0A-4FCB-89B7-888F24A6035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 name="Text Box 1">
          <a:extLst xmlns:a="http://schemas.openxmlformats.org/drawingml/2006/main">
            <a:ext uri="{FF2B5EF4-FFF2-40B4-BE49-F238E27FC236}">
              <a16:creationId xmlns:a16="http://schemas.microsoft.com/office/drawing/2014/main" id="{47B91D39-120D-4E70-9BFB-F2E2916A6EE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 name="Text Box 1">
          <a:extLst xmlns:a="http://schemas.openxmlformats.org/drawingml/2006/main">
            <a:ext uri="{FF2B5EF4-FFF2-40B4-BE49-F238E27FC236}">
              <a16:creationId xmlns:a16="http://schemas.microsoft.com/office/drawing/2014/main" id="{88072D97-5687-4FB5-897C-B39C01CA0D0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3" name="Text Box 1">
          <a:extLst xmlns:a="http://schemas.openxmlformats.org/drawingml/2006/main">
            <a:ext uri="{FF2B5EF4-FFF2-40B4-BE49-F238E27FC236}">
              <a16:creationId xmlns:a16="http://schemas.microsoft.com/office/drawing/2014/main" id="{F446E729-22C0-4E79-A8BC-8C10A4F866A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4" name="Text Box 1">
          <a:extLst xmlns:a="http://schemas.openxmlformats.org/drawingml/2006/main">
            <a:ext uri="{FF2B5EF4-FFF2-40B4-BE49-F238E27FC236}">
              <a16:creationId xmlns:a16="http://schemas.microsoft.com/office/drawing/2014/main" id="{04AFC9DF-7BAC-414E-A159-BA166B3D062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5" name="Text Box 1">
          <a:extLst xmlns:a="http://schemas.openxmlformats.org/drawingml/2006/main">
            <a:ext uri="{FF2B5EF4-FFF2-40B4-BE49-F238E27FC236}">
              <a16:creationId xmlns:a16="http://schemas.microsoft.com/office/drawing/2014/main" id="{494E5889-7884-4A10-A331-FD147E06A06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6" name="Text Box 1">
          <a:extLst xmlns:a="http://schemas.openxmlformats.org/drawingml/2006/main">
            <a:ext uri="{FF2B5EF4-FFF2-40B4-BE49-F238E27FC236}">
              <a16:creationId xmlns:a16="http://schemas.microsoft.com/office/drawing/2014/main" id="{B29DDE9D-5325-4C3C-A4BA-C20A8EC4E1F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7" name="Text Box 1">
          <a:extLst xmlns:a="http://schemas.openxmlformats.org/drawingml/2006/main">
            <a:ext uri="{FF2B5EF4-FFF2-40B4-BE49-F238E27FC236}">
              <a16:creationId xmlns:a16="http://schemas.microsoft.com/office/drawing/2014/main" id="{673F56C0-8959-45F0-A74F-1D1B72105FE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8" name="Text Box 1">
          <a:extLst xmlns:a="http://schemas.openxmlformats.org/drawingml/2006/main">
            <a:ext uri="{FF2B5EF4-FFF2-40B4-BE49-F238E27FC236}">
              <a16:creationId xmlns:a16="http://schemas.microsoft.com/office/drawing/2014/main" id="{8FA23483-71A8-493D-B0F2-6310558BD1B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9" name="Text Box 1">
          <a:extLst xmlns:a="http://schemas.openxmlformats.org/drawingml/2006/main">
            <a:ext uri="{FF2B5EF4-FFF2-40B4-BE49-F238E27FC236}">
              <a16:creationId xmlns:a16="http://schemas.microsoft.com/office/drawing/2014/main" id="{EE54B4B0-B55C-4E65-ABE6-3F4E08E55AB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0" name="Text Box 1">
          <a:extLst xmlns:a="http://schemas.openxmlformats.org/drawingml/2006/main">
            <a:ext uri="{FF2B5EF4-FFF2-40B4-BE49-F238E27FC236}">
              <a16:creationId xmlns:a16="http://schemas.microsoft.com/office/drawing/2014/main" id="{021C5D7B-2448-45A4-9DE9-16205527A8B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1" name="Text Box 1">
          <a:extLst xmlns:a="http://schemas.openxmlformats.org/drawingml/2006/main">
            <a:ext uri="{FF2B5EF4-FFF2-40B4-BE49-F238E27FC236}">
              <a16:creationId xmlns:a16="http://schemas.microsoft.com/office/drawing/2014/main" id="{B6450E6A-4E57-488B-942A-749C6A018C5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2" name="Text Box 1">
          <a:extLst xmlns:a="http://schemas.openxmlformats.org/drawingml/2006/main">
            <a:ext uri="{FF2B5EF4-FFF2-40B4-BE49-F238E27FC236}">
              <a16:creationId xmlns:a16="http://schemas.microsoft.com/office/drawing/2014/main" id="{1A8661A2-62D4-4B9C-84E0-03295C7DF69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3" name="Text Box 1">
          <a:extLst xmlns:a="http://schemas.openxmlformats.org/drawingml/2006/main">
            <a:ext uri="{FF2B5EF4-FFF2-40B4-BE49-F238E27FC236}">
              <a16:creationId xmlns:a16="http://schemas.microsoft.com/office/drawing/2014/main" id="{B591AC56-7D7D-4DFA-AE4E-212628C557B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4" name="Text Box 1">
          <a:extLst xmlns:a="http://schemas.openxmlformats.org/drawingml/2006/main">
            <a:ext uri="{FF2B5EF4-FFF2-40B4-BE49-F238E27FC236}">
              <a16:creationId xmlns:a16="http://schemas.microsoft.com/office/drawing/2014/main" id="{4390CCEC-1F53-4CE1-B497-C21BFE04010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5" name="Text Box 1">
          <a:extLst xmlns:a="http://schemas.openxmlformats.org/drawingml/2006/main">
            <a:ext uri="{FF2B5EF4-FFF2-40B4-BE49-F238E27FC236}">
              <a16:creationId xmlns:a16="http://schemas.microsoft.com/office/drawing/2014/main" id="{72785E48-95D0-44FD-9727-F6A052A3F94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6" name="Text Box 1">
          <a:extLst xmlns:a="http://schemas.openxmlformats.org/drawingml/2006/main">
            <a:ext uri="{FF2B5EF4-FFF2-40B4-BE49-F238E27FC236}">
              <a16:creationId xmlns:a16="http://schemas.microsoft.com/office/drawing/2014/main" id="{561143A0-4005-48C6-9CD5-AB787DED915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7" name="Text Box 1">
          <a:extLst xmlns:a="http://schemas.openxmlformats.org/drawingml/2006/main">
            <a:ext uri="{FF2B5EF4-FFF2-40B4-BE49-F238E27FC236}">
              <a16:creationId xmlns:a16="http://schemas.microsoft.com/office/drawing/2014/main" id="{1FF9C432-BB61-418A-8F9E-79CE25026E2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8" name="Text Box 1">
          <a:extLst xmlns:a="http://schemas.openxmlformats.org/drawingml/2006/main">
            <a:ext uri="{FF2B5EF4-FFF2-40B4-BE49-F238E27FC236}">
              <a16:creationId xmlns:a16="http://schemas.microsoft.com/office/drawing/2014/main" id="{8E676414-5598-4658-B21F-1A895D6B2D6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9" name="Text Box 1">
          <a:extLst xmlns:a="http://schemas.openxmlformats.org/drawingml/2006/main">
            <a:ext uri="{FF2B5EF4-FFF2-40B4-BE49-F238E27FC236}">
              <a16:creationId xmlns:a16="http://schemas.microsoft.com/office/drawing/2014/main" id="{F6EC26B9-AA8A-4BBB-93A3-3435C3A1078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 name="Text Box 1">
          <a:extLst xmlns:a="http://schemas.openxmlformats.org/drawingml/2006/main">
            <a:ext uri="{FF2B5EF4-FFF2-40B4-BE49-F238E27FC236}">
              <a16:creationId xmlns:a16="http://schemas.microsoft.com/office/drawing/2014/main" id="{BFA5CE0A-05FF-4D3D-8934-15AC44CC36A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 name="Text Box 1">
          <a:extLst xmlns:a="http://schemas.openxmlformats.org/drawingml/2006/main">
            <a:ext uri="{FF2B5EF4-FFF2-40B4-BE49-F238E27FC236}">
              <a16:creationId xmlns:a16="http://schemas.microsoft.com/office/drawing/2014/main" id="{1C963F41-359B-4867-9F68-11311E6BAE1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0" name="Text Box 1">
          <a:extLst xmlns:a="http://schemas.openxmlformats.org/drawingml/2006/main">
            <a:ext uri="{FF2B5EF4-FFF2-40B4-BE49-F238E27FC236}">
              <a16:creationId xmlns:a16="http://schemas.microsoft.com/office/drawing/2014/main" id="{0B7A781D-8AE0-467F-8044-3FE3B8BD5E4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2" name="Text Box 1">
          <a:extLst xmlns:a="http://schemas.openxmlformats.org/drawingml/2006/main">
            <a:ext uri="{FF2B5EF4-FFF2-40B4-BE49-F238E27FC236}">
              <a16:creationId xmlns:a16="http://schemas.microsoft.com/office/drawing/2014/main" id="{76988119-0A82-45AC-92A2-D85162E4420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3" name="Text Box 1">
          <a:extLst xmlns:a="http://schemas.openxmlformats.org/drawingml/2006/main">
            <a:ext uri="{FF2B5EF4-FFF2-40B4-BE49-F238E27FC236}">
              <a16:creationId xmlns:a16="http://schemas.microsoft.com/office/drawing/2014/main" id="{CBF64A97-45B8-40D0-8D4C-E638F4ADC9F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4" name="Text Box 1">
          <a:extLst xmlns:a="http://schemas.openxmlformats.org/drawingml/2006/main">
            <a:ext uri="{FF2B5EF4-FFF2-40B4-BE49-F238E27FC236}">
              <a16:creationId xmlns:a16="http://schemas.microsoft.com/office/drawing/2014/main" id="{97904422-6679-429F-A572-295AD1E60E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5" name="Text Box 1">
          <a:extLst xmlns:a="http://schemas.openxmlformats.org/drawingml/2006/main">
            <a:ext uri="{FF2B5EF4-FFF2-40B4-BE49-F238E27FC236}">
              <a16:creationId xmlns:a16="http://schemas.microsoft.com/office/drawing/2014/main" id="{2DD47025-A286-4833-9955-99A6C1A221D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6" name="Text Box 1">
          <a:extLst xmlns:a="http://schemas.openxmlformats.org/drawingml/2006/main">
            <a:ext uri="{FF2B5EF4-FFF2-40B4-BE49-F238E27FC236}">
              <a16:creationId xmlns:a16="http://schemas.microsoft.com/office/drawing/2014/main" id="{3D3C2EB9-2B2C-44E6-B2D1-3B8F66B1F12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7" name="Text Box 1">
          <a:extLst xmlns:a="http://schemas.openxmlformats.org/drawingml/2006/main">
            <a:ext uri="{FF2B5EF4-FFF2-40B4-BE49-F238E27FC236}">
              <a16:creationId xmlns:a16="http://schemas.microsoft.com/office/drawing/2014/main" id="{A58A3BE3-BD1C-4937-A6F5-9EFBD5E56AB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8" name="Text Box 1">
          <a:extLst xmlns:a="http://schemas.openxmlformats.org/drawingml/2006/main">
            <a:ext uri="{FF2B5EF4-FFF2-40B4-BE49-F238E27FC236}">
              <a16:creationId xmlns:a16="http://schemas.microsoft.com/office/drawing/2014/main" id="{CAACF3C9-05BC-4C4D-B0BC-18314AE16CA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9" name="Text Box 1">
          <a:extLst xmlns:a="http://schemas.openxmlformats.org/drawingml/2006/main">
            <a:ext uri="{FF2B5EF4-FFF2-40B4-BE49-F238E27FC236}">
              <a16:creationId xmlns:a16="http://schemas.microsoft.com/office/drawing/2014/main" id="{005CF040-8FFA-469E-B59C-6AD145F9730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0" name="Text Box 1">
          <a:extLst xmlns:a="http://schemas.openxmlformats.org/drawingml/2006/main">
            <a:ext uri="{FF2B5EF4-FFF2-40B4-BE49-F238E27FC236}">
              <a16:creationId xmlns:a16="http://schemas.microsoft.com/office/drawing/2014/main" id="{A3373051-FEC3-4911-B84D-11E7CC84990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1" name="Text Box 1">
          <a:extLst xmlns:a="http://schemas.openxmlformats.org/drawingml/2006/main">
            <a:ext uri="{FF2B5EF4-FFF2-40B4-BE49-F238E27FC236}">
              <a16:creationId xmlns:a16="http://schemas.microsoft.com/office/drawing/2014/main" id="{64FF0E5E-566E-443B-80C0-4B0CF935690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2" name="Text Box 1">
          <a:extLst xmlns:a="http://schemas.openxmlformats.org/drawingml/2006/main">
            <a:ext uri="{FF2B5EF4-FFF2-40B4-BE49-F238E27FC236}">
              <a16:creationId xmlns:a16="http://schemas.microsoft.com/office/drawing/2014/main" id="{63763687-C541-4DAE-92EA-A6FF17F1801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3" name="Text Box 1">
          <a:extLst xmlns:a="http://schemas.openxmlformats.org/drawingml/2006/main">
            <a:ext uri="{FF2B5EF4-FFF2-40B4-BE49-F238E27FC236}">
              <a16:creationId xmlns:a16="http://schemas.microsoft.com/office/drawing/2014/main" id="{A7FCE1C5-3FF5-4C6E-9DCD-9E4C91A3AFE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4" name="Text Box 1">
          <a:extLst xmlns:a="http://schemas.openxmlformats.org/drawingml/2006/main">
            <a:ext uri="{FF2B5EF4-FFF2-40B4-BE49-F238E27FC236}">
              <a16:creationId xmlns:a16="http://schemas.microsoft.com/office/drawing/2014/main" id="{20B9F717-FC69-4645-8DC4-14ED812810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5" name="Text Box 1">
          <a:extLst xmlns:a="http://schemas.openxmlformats.org/drawingml/2006/main">
            <a:ext uri="{FF2B5EF4-FFF2-40B4-BE49-F238E27FC236}">
              <a16:creationId xmlns:a16="http://schemas.microsoft.com/office/drawing/2014/main" id="{6DA8EC1E-2B47-41DE-83CD-05E8A856ED5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6" name="Text Box 1">
          <a:extLst xmlns:a="http://schemas.openxmlformats.org/drawingml/2006/main">
            <a:ext uri="{FF2B5EF4-FFF2-40B4-BE49-F238E27FC236}">
              <a16:creationId xmlns:a16="http://schemas.microsoft.com/office/drawing/2014/main" id="{BFB93FCC-0676-4E99-B719-55D05592F2E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7" name="Text Box 1">
          <a:extLst xmlns:a="http://schemas.openxmlformats.org/drawingml/2006/main">
            <a:ext uri="{FF2B5EF4-FFF2-40B4-BE49-F238E27FC236}">
              <a16:creationId xmlns:a16="http://schemas.microsoft.com/office/drawing/2014/main" id="{7A7273D8-DEA6-4EDF-B269-7BC30771D4C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8" name="Text Box 1">
          <a:extLst xmlns:a="http://schemas.openxmlformats.org/drawingml/2006/main">
            <a:ext uri="{FF2B5EF4-FFF2-40B4-BE49-F238E27FC236}">
              <a16:creationId xmlns:a16="http://schemas.microsoft.com/office/drawing/2014/main" id="{FAF9F98D-884D-4A13-A076-28161B42813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9" name="Text Box 1">
          <a:extLst xmlns:a="http://schemas.openxmlformats.org/drawingml/2006/main">
            <a:ext uri="{FF2B5EF4-FFF2-40B4-BE49-F238E27FC236}">
              <a16:creationId xmlns:a16="http://schemas.microsoft.com/office/drawing/2014/main" id="{78EBAC99-C90B-4D3D-A50C-10E83D78B14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0" name="Text Box 1">
          <a:extLst xmlns:a="http://schemas.openxmlformats.org/drawingml/2006/main">
            <a:ext uri="{FF2B5EF4-FFF2-40B4-BE49-F238E27FC236}">
              <a16:creationId xmlns:a16="http://schemas.microsoft.com/office/drawing/2014/main" id="{598B74AF-5624-4133-B64C-065B2E1513B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1" name="Text Box 1">
          <a:extLst xmlns:a="http://schemas.openxmlformats.org/drawingml/2006/main">
            <a:ext uri="{FF2B5EF4-FFF2-40B4-BE49-F238E27FC236}">
              <a16:creationId xmlns:a16="http://schemas.microsoft.com/office/drawing/2014/main" id="{5B4C54FB-40DC-4D4D-94DE-03B9ED6F7D2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2" name="Text Box 1">
          <a:extLst xmlns:a="http://schemas.openxmlformats.org/drawingml/2006/main">
            <a:ext uri="{FF2B5EF4-FFF2-40B4-BE49-F238E27FC236}">
              <a16:creationId xmlns:a16="http://schemas.microsoft.com/office/drawing/2014/main" id="{FF62FFFB-107F-40D5-B6DF-EF80AA16130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3" name="Text Box 1">
          <a:extLst xmlns:a="http://schemas.openxmlformats.org/drawingml/2006/main">
            <a:ext uri="{FF2B5EF4-FFF2-40B4-BE49-F238E27FC236}">
              <a16:creationId xmlns:a16="http://schemas.microsoft.com/office/drawing/2014/main" id="{F86B1BAB-0A42-45CE-B430-43B791F704C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4" name="Text Box 1">
          <a:extLst xmlns:a="http://schemas.openxmlformats.org/drawingml/2006/main">
            <a:ext uri="{FF2B5EF4-FFF2-40B4-BE49-F238E27FC236}">
              <a16:creationId xmlns:a16="http://schemas.microsoft.com/office/drawing/2014/main" id="{23A0D81D-4344-46D0-AFF0-5B9841E5DA6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5" name="Text Box 1">
          <a:extLst xmlns:a="http://schemas.openxmlformats.org/drawingml/2006/main">
            <a:ext uri="{FF2B5EF4-FFF2-40B4-BE49-F238E27FC236}">
              <a16:creationId xmlns:a16="http://schemas.microsoft.com/office/drawing/2014/main" id="{EE69D137-71B1-457A-8DFC-3F591926F9A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6" name="Text Box 1">
          <a:extLst xmlns:a="http://schemas.openxmlformats.org/drawingml/2006/main">
            <a:ext uri="{FF2B5EF4-FFF2-40B4-BE49-F238E27FC236}">
              <a16:creationId xmlns:a16="http://schemas.microsoft.com/office/drawing/2014/main" id="{3F192811-6F30-41E0-839E-A451933D12C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7" name="Text Box 1">
          <a:extLst xmlns:a="http://schemas.openxmlformats.org/drawingml/2006/main">
            <a:ext uri="{FF2B5EF4-FFF2-40B4-BE49-F238E27FC236}">
              <a16:creationId xmlns:a16="http://schemas.microsoft.com/office/drawing/2014/main" id="{0586E434-D719-4020-AD75-7ABF8EBDF41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8" name="Text Box 1">
          <a:extLst xmlns:a="http://schemas.openxmlformats.org/drawingml/2006/main">
            <a:ext uri="{FF2B5EF4-FFF2-40B4-BE49-F238E27FC236}">
              <a16:creationId xmlns:a16="http://schemas.microsoft.com/office/drawing/2014/main" id="{0F75BB4D-FF22-43C9-AC9E-475398E8F89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9" name="Text Box 1">
          <a:extLst xmlns:a="http://schemas.openxmlformats.org/drawingml/2006/main">
            <a:ext uri="{FF2B5EF4-FFF2-40B4-BE49-F238E27FC236}">
              <a16:creationId xmlns:a16="http://schemas.microsoft.com/office/drawing/2014/main" id="{C6A0A695-2E38-45B7-9E43-D6819205602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0" name="Text Box 1">
          <a:extLst xmlns:a="http://schemas.openxmlformats.org/drawingml/2006/main">
            <a:ext uri="{FF2B5EF4-FFF2-40B4-BE49-F238E27FC236}">
              <a16:creationId xmlns:a16="http://schemas.microsoft.com/office/drawing/2014/main" id="{9CCD4EDC-9F73-484F-8407-52B8D112522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1" name="Text Box 1">
          <a:extLst xmlns:a="http://schemas.openxmlformats.org/drawingml/2006/main">
            <a:ext uri="{FF2B5EF4-FFF2-40B4-BE49-F238E27FC236}">
              <a16:creationId xmlns:a16="http://schemas.microsoft.com/office/drawing/2014/main" id="{99F1223B-B312-438C-BABA-E8EB2EEE931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2" name="Text Box 1">
          <a:extLst xmlns:a="http://schemas.openxmlformats.org/drawingml/2006/main">
            <a:ext uri="{FF2B5EF4-FFF2-40B4-BE49-F238E27FC236}">
              <a16:creationId xmlns:a16="http://schemas.microsoft.com/office/drawing/2014/main" id="{FFBA3684-6EDF-4F7A-98E3-AF6AFB8A9D9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3" name="Text Box 1">
          <a:extLst xmlns:a="http://schemas.openxmlformats.org/drawingml/2006/main">
            <a:ext uri="{FF2B5EF4-FFF2-40B4-BE49-F238E27FC236}">
              <a16:creationId xmlns:a16="http://schemas.microsoft.com/office/drawing/2014/main" id="{FD145C36-E190-408D-A808-3B89ADC736D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4" name="Text Box 1">
          <a:extLst xmlns:a="http://schemas.openxmlformats.org/drawingml/2006/main">
            <a:ext uri="{FF2B5EF4-FFF2-40B4-BE49-F238E27FC236}">
              <a16:creationId xmlns:a16="http://schemas.microsoft.com/office/drawing/2014/main" id="{8FDBF67F-6E19-4C26-BB45-096611C4AB9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5" name="Text Box 1">
          <a:extLst xmlns:a="http://schemas.openxmlformats.org/drawingml/2006/main">
            <a:ext uri="{FF2B5EF4-FFF2-40B4-BE49-F238E27FC236}">
              <a16:creationId xmlns:a16="http://schemas.microsoft.com/office/drawing/2014/main" id="{2205B602-4898-46D6-BFE3-A42353CC12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6" name="Text Box 1">
          <a:extLst xmlns:a="http://schemas.openxmlformats.org/drawingml/2006/main">
            <a:ext uri="{FF2B5EF4-FFF2-40B4-BE49-F238E27FC236}">
              <a16:creationId xmlns:a16="http://schemas.microsoft.com/office/drawing/2014/main" id="{A76DF052-87FA-49B1-A765-E32080DB11D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7" name="Text Box 1">
          <a:extLst xmlns:a="http://schemas.openxmlformats.org/drawingml/2006/main">
            <a:ext uri="{FF2B5EF4-FFF2-40B4-BE49-F238E27FC236}">
              <a16:creationId xmlns:a16="http://schemas.microsoft.com/office/drawing/2014/main" id="{50D9C74D-24BF-4492-B4F3-33AAB2F4642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8" name="Text Box 1">
          <a:extLst xmlns:a="http://schemas.openxmlformats.org/drawingml/2006/main">
            <a:ext uri="{FF2B5EF4-FFF2-40B4-BE49-F238E27FC236}">
              <a16:creationId xmlns:a16="http://schemas.microsoft.com/office/drawing/2014/main" id="{C28201FF-B0A9-4EB2-B268-DCA64EC2721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9" name="Text Box 1">
          <a:extLst xmlns:a="http://schemas.openxmlformats.org/drawingml/2006/main">
            <a:ext uri="{FF2B5EF4-FFF2-40B4-BE49-F238E27FC236}">
              <a16:creationId xmlns:a16="http://schemas.microsoft.com/office/drawing/2014/main" id="{FE45B87A-DD5F-4893-94EC-D2A5BB8FE3F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0" name="Text Box 1">
          <a:extLst xmlns:a="http://schemas.openxmlformats.org/drawingml/2006/main">
            <a:ext uri="{FF2B5EF4-FFF2-40B4-BE49-F238E27FC236}">
              <a16:creationId xmlns:a16="http://schemas.microsoft.com/office/drawing/2014/main" id="{58CE7D95-73DC-4006-8485-BE82927078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1" name="Text Box 1">
          <a:extLst xmlns:a="http://schemas.openxmlformats.org/drawingml/2006/main">
            <a:ext uri="{FF2B5EF4-FFF2-40B4-BE49-F238E27FC236}">
              <a16:creationId xmlns:a16="http://schemas.microsoft.com/office/drawing/2014/main" id="{68F88012-D399-4322-8D64-DA955584D75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2" name="Text Box 1">
          <a:extLst xmlns:a="http://schemas.openxmlformats.org/drawingml/2006/main">
            <a:ext uri="{FF2B5EF4-FFF2-40B4-BE49-F238E27FC236}">
              <a16:creationId xmlns:a16="http://schemas.microsoft.com/office/drawing/2014/main" id="{ACD31C2D-D674-4B0D-9FC9-2C18934E122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3" name="Text Box 1">
          <a:extLst xmlns:a="http://schemas.openxmlformats.org/drawingml/2006/main">
            <a:ext uri="{FF2B5EF4-FFF2-40B4-BE49-F238E27FC236}">
              <a16:creationId xmlns:a16="http://schemas.microsoft.com/office/drawing/2014/main" id="{897F330F-EAD0-4496-89B1-B52CA6A308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4" name="Text Box 1">
          <a:extLst xmlns:a="http://schemas.openxmlformats.org/drawingml/2006/main">
            <a:ext uri="{FF2B5EF4-FFF2-40B4-BE49-F238E27FC236}">
              <a16:creationId xmlns:a16="http://schemas.microsoft.com/office/drawing/2014/main" id="{CF973BC8-A122-46B5-89FE-DF8D3A9B2BD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5" name="Text Box 1">
          <a:extLst xmlns:a="http://schemas.openxmlformats.org/drawingml/2006/main">
            <a:ext uri="{FF2B5EF4-FFF2-40B4-BE49-F238E27FC236}">
              <a16:creationId xmlns:a16="http://schemas.microsoft.com/office/drawing/2014/main" id="{EFB5F572-2C82-45C4-8817-2785DE71AC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6" name="Text Box 1">
          <a:extLst xmlns:a="http://schemas.openxmlformats.org/drawingml/2006/main">
            <a:ext uri="{FF2B5EF4-FFF2-40B4-BE49-F238E27FC236}">
              <a16:creationId xmlns:a16="http://schemas.microsoft.com/office/drawing/2014/main" id="{1BB6FA05-B3A2-4990-92E7-B2271B13764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7" name="Text Box 1">
          <a:extLst xmlns:a="http://schemas.openxmlformats.org/drawingml/2006/main">
            <a:ext uri="{FF2B5EF4-FFF2-40B4-BE49-F238E27FC236}">
              <a16:creationId xmlns:a16="http://schemas.microsoft.com/office/drawing/2014/main" id="{7747EC01-3354-4304-8F62-7B1DA79D0A1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8" name="Text Box 1">
          <a:extLst xmlns:a="http://schemas.openxmlformats.org/drawingml/2006/main">
            <a:ext uri="{FF2B5EF4-FFF2-40B4-BE49-F238E27FC236}">
              <a16:creationId xmlns:a16="http://schemas.microsoft.com/office/drawing/2014/main" id="{B03F517D-1B8B-4C73-A67E-37C38868132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9" name="Text Box 1">
          <a:extLst xmlns:a="http://schemas.openxmlformats.org/drawingml/2006/main">
            <a:ext uri="{FF2B5EF4-FFF2-40B4-BE49-F238E27FC236}">
              <a16:creationId xmlns:a16="http://schemas.microsoft.com/office/drawing/2014/main" id="{E966DC3A-B3E4-4261-95B2-31946EA6FD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0" name="Text Box 1">
          <a:extLst xmlns:a="http://schemas.openxmlformats.org/drawingml/2006/main">
            <a:ext uri="{FF2B5EF4-FFF2-40B4-BE49-F238E27FC236}">
              <a16:creationId xmlns:a16="http://schemas.microsoft.com/office/drawing/2014/main" id="{0683F205-93C8-4971-B09F-F106658D33A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1" name="Text Box 1">
          <a:extLst xmlns:a="http://schemas.openxmlformats.org/drawingml/2006/main">
            <a:ext uri="{FF2B5EF4-FFF2-40B4-BE49-F238E27FC236}">
              <a16:creationId xmlns:a16="http://schemas.microsoft.com/office/drawing/2014/main" id="{3AEDBE0E-FDCD-403C-997D-C230CCE7930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2" name="Text Box 1">
          <a:extLst xmlns:a="http://schemas.openxmlformats.org/drawingml/2006/main">
            <a:ext uri="{FF2B5EF4-FFF2-40B4-BE49-F238E27FC236}">
              <a16:creationId xmlns:a16="http://schemas.microsoft.com/office/drawing/2014/main" id="{AEFBBB87-F205-4882-8978-86566B479A2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3" name="Text Box 1">
          <a:extLst xmlns:a="http://schemas.openxmlformats.org/drawingml/2006/main">
            <a:ext uri="{FF2B5EF4-FFF2-40B4-BE49-F238E27FC236}">
              <a16:creationId xmlns:a16="http://schemas.microsoft.com/office/drawing/2014/main" id="{F16AF54B-66B2-4F57-B2C0-D9A2F377A60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4" name="Text Box 1">
          <a:extLst xmlns:a="http://schemas.openxmlformats.org/drawingml/2006/main">
            <a:ext uri="{FF2B5EF4-FFF2-40B4-BE49-F238E27FC236}">
              <a16:creationId xmlns:a16="http://schemas.microsoft.com/office/drawing/2014/main" id="{9BF2D76F-FC5F-48D2-86AB-7027B8F684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5" name="Text Box 1">
          <a:extLst xmlns:a="http://schemas.openxmlformats.org/drawingml/2006/main">
            <a:ext uri="{FF2B5EF4-FFF2-40B4-BE49-F238E27FC236}">
              <a16:creationId xmlns:a16="http://schemas.microsoft.com/office/drawing/2014/main" id="{BC3D28DC-F13D-4096-A695-DCE77E5B663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6" name="Text Box 1">
          <a:extLst xmlns:a="http://schemas.openxmlformats.org/drawingml/2006/main">
            <a:ext uri="{FF2B5EF4-FFF2-40B4-BE49-F238E27FC236}">
              <a16:creationId xmlns:a16="http://schemas.microsoft.com/office/drawing/2014/main" id="{51E0D800-8D8B-45BB-A82B-49D6C9D7FFC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7" name="Text Box 1">
          <a:extLst xmlns:a="http://schemas.openxmlformats.org/drawingml/2006/main">
            <a:ext uri="{FF2B5EF4-FFF2-40B4-BE49-F238E27FC236}">
              <a16:creationId xmlns:a16="http://schemas.microsoft.com/office/drawing/2014/main" id="{D4860392-D93B-42A1-80B6-55EFF2EA6C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8" name="Text Box 1">
          <a:extLst xmlns:a="http://schemas.openxmlformats.org/drawingml/2006/main">
            <a:ext uri="{FF2B5EF4-FFF2-40B4-BE49-F238E27FC236}">
              <a16:creationId xmlns:a16="http://schemas.microsoft.com/office/drawing/2014/main" id="{16FAED86-7F9B-4E1E-B12F-7FFD1B7E30C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9" name="Text Box 1">
          <a:extLst xmlns:a="http://schemas.openxmlformats.org/drawingml/2006/main">
            <a:ext uri="{FF2B5EF4-FFF2-40B4-BE49-F238E27FC236}">
              <a16:creationId xmlns:a16="http://schemas.microsoft.com/office/drawing/2014/main" id="{33188683-396C-4B1C-98A6-A64C9C975D5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0" name="Text Box 1">
          <a:extLst xmlns:a="http://schemas.openxmlformats.org/drawingml/2006/main">
            <a:ext uri="{FF2B5EF4-FFF2-40B4-BE49-F238E27FC236}">
              <a16:creationId xmlns:a16="http://schemas.microsoft.com/office/drawing/2014/main" id="{CF5DED9F-E907-43B9-8BC0-80FD862ED3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1" name="Text Box 1">
          <a:extLst xmlns:a="http://schemas.openxmlformats.org/drawingml/2006/main">
            <a:ext uri="{FF2B5EF4-FFF2-40B4-BE49-F238E27FC236}">
              <a16:creationId xmlns:a16="http://schemas.microsoft.com/office/drawing/2014/main" id="{E1C3D5E0-CF3B-43B7-9C44-34257B5A994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2" name="Text Box 1">
          <a:extLst xmlns:a="http://schemas.openxmlformats.org/drawingml/2006/main">
            <a:ext uri="{FF2B5EF4-FFF2-40B4-BE49-F238E27FC236}">
              <a16:creationId xmlns:a16="http://schemas.microsoft.com/office/drawing/2014/main" id="{F507A18E-D11C-47AB-BADA-F3EB514A550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3" name="Text Box 1">
          <a:extLst xmlns:a="http://schemas.openxmlformats.org/drawingml/2006/main">
            <a:ext uri="{FF2B5EF4-FFF2-40B4-BE49-F238E27FC236}">
              <a16:creationId xmlns:a16="http://schemas.microsoft.com/office/drawing/2014/main" id="{7D4109B6-7982-480C-86F7-7A7EC7942B6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4" name="Text Box 1">
          <a:extLst xmlns:a="http://schemas.openxmlformats.org/drawingml/2006/main">
            <a:ext uri="{FF2B5EF4-FFF2-40B4-BE49-F238E27FC236}">
              <a16:creationId xmlns:a16="http://schemas.microsoft.com/office/drawing/2014/main" id="{61DC81D1-C582-4A0C-9F72-BEDE3FC15FC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5" name="Text Box 1">
          <a:extLst xmlns:a="http://schemas.openxmlformats.org/drawingml/2006/main">
            <a:ext uri="{FF2B5EF4-FFF2-40B4-BE49-F238E27FC236}">
              <a16:creationId xmlns:a16="http://schemas.microsoft.com/office/drawing/2014/main" id="{F4B5FAFD-DA4E-4353-BEFD-54CD5F62880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6" name="Text Box 1">
          <a:extLst xmlns:a="http://schemas.openxmlformats.org/drawingml/2006/main">
            <a:ext uri="{FF2B5EF4-FFF2-40B4-BE49-F238E27FC236}">
              <a16:creationId xmlns:a16="http://schemas.microsoft.com/office/drawing/2014/main" id="{917B9FA3-9F20-4C59-8632-FA7FFA42E40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7" name="Text Box 1">
          <a:extLst xmlns:a="http://schemas.openxmlformats.org/drawingml/2006/main">
            <a:ext uri="{FF2B5EF4-FFF2-40B4-BE49-F238E27FC236}">
              <a16:creationId xmlns:a16="http://schemas.microsoft.com/office/drawing/2014/main" id="{DD4A3146-F7E8-4CEA-84AC-E5B289DEB9D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8" name="Text Box 1">
          <a:extLst xmlns:a="http://schemas.openxmlformats.org/drawingml/2006/main">
            <a:ext uri="{FF2B5EF4-FFF2-40B4-BE49-F238E27FC236}">
              <a16:creationId xmlns:a16="http://schemas.microsoft.com/office/drawing/2014/main" id="{C7BF93C3-F2C5-4B67-8231-8511FF71D5D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9" name="Text Box 1">
          <a:extLst xmlns:a="http://schemas.openxmlformats.org/drawingml/2006/main">
            <a:ext uri="{FF2B5EF4-FFF2-40B4-BE49-F238E27FC236}">
              <a16:creationId xmlns:a16="http://schemas.microsoft.com/office/drawing/2014/main" id="{556EDE22-FE60-4EAB-929F-3713420E330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0" name="Text Box 1">
          <a:extLst xmlns:a="http://schemas.openxmlformats.org/drawingml/2006/main">
            <a:ext uri="{FF2B5EF4-FFF2-40B4-BE49-F238E27FC236}">
              <a16:creationId xmlns:a16="http://schemas.microsoft.com/office/drawing/2014/main" id="{C940816A-6868-4C65-8DE5-3578DA58166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1" name="Text Box 1">
          <a:extLst xmlns:a="http://schemas.openxmlformats.org/drawingml/2006/main">
            <a:ext uri="{FF2B5EF4-FFF2-40B4-BE49-F238E27FC236}">
              <a16:creationId xmlns:a16="http://schemas.microsoft.com/office/drawing/2014/main" id="{B2A5F700-6E0A-427C-8667-CF49DCA7AED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2" name="Text Box 1">
          <a:extLst xmlns:a="http://schemas.openxmlformats.org/drawingml/2006/main">
            <a:ext uri="{FF2B5EF4-FFF2-40B4-BE49-F238E27FC236}">
              <a16:creationId xmlns:a16="http://schemas.microsoft.com/office/drawing/2014/main" id="{2BFCAD14-E594-4344-BE8A-3F5A1E0B925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3" name="Text Box 1">
          <a:extLst xmlns:a="http://schemas.openxmlformats.org/drawingml/2006/main">
            <a:ext uri="{FF2B5EF4-FFF2-40B4-BE49-F238E27FC236}">
              <a16:creationId xmlns:a16="http://schemas.microsoft.com/office/drawing/2014/main" id="{CB8571FF-A880-4E7A-A702-3CBFED4CB66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4" name="Text Box 1">
          <a:extLst xmlns:a="http://schemas.openxmlformats.org/drawingml/2006/main">
            <a:ext uri="{FF2B5EF4-FFF2-40B4-BE49-F238E27FC236}">
              <a16:creationId xmlns:a16="http://schemas.microsoft.com/office/drawing/2014/main" id="{1C1F027F-33C7-45BD-A50B-5EDFD33F123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5" name="Text Box 1">
          <a:extLst xmlns:a="http://schemas.openxmlformats.org/drawingml/2006/main">
            <a:ext uri="{FF2B5EF4-FFF2-40B4-BE49-F238E27FC236}">
              <a16:creationId xmlns:a16="http://schemas.microsoft.com/office/drawing/2014/main" id="{E277FC53-AD14-40D7-BFB3-3E629A40932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6" name="Text Box 1">
          <a:extLst xmlns:a="http://schemas.openxmlformats.org/drawingml/2006/main">
            <a:ext uri="{FF2B5EF4-FFF2-40B4-BE49-F238E27FC236}">
              <a16:creationId xmlns:a16="http://schemas.microsoft.com/office/drawing/2014/main" id="{EB01F9C7-F0DB-4C3A-ABD0-A2665244425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7" name="Text Box 1">
          <a:extLst xmlns:a="http://schemas.openxmlformats.org/drawingml/2006/main">
            <a:ext uri="{FF2B5EF4-FFF2-40B4-BE49-F238E27FC236}">
              <a16:creationId xmlns:a16="http://schemas.microsoft.com/office/drawing/2014/main" id="{9640DBE1-7E0A-4F0E-ADBD-11AC786DCF8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8" name="Text Box 1">
          <a:extLst xmlns:a="http://schemas.openxmlformats.org/drawingml/2006/main">
            <a:ext uri="{FF2B5EF4-FFF2-40B4-BE49-F238E27FC236}">
              <a16:creationId xmlns:a16="http://schemas.microsoft.com/office/drawing/2014/main" id="{9A4AF28C-A48D-4D0D-823F-DB41C2B2574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9" name="Text Box 1">
          <a:extLst xmlns:a="http://schemas.openxmlformats.org/drawingml/2006/main">
            <a:ext uri="{FF2B5EF4-FFF2-40B4-BE49-F238E27FC236}">
              <a16:creationId xmlns:a16="http://schemas.microsoft.com/office/drawing/2014/main" id="{C0058D75-46CB-4F91-BF66-F08CB55072B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0" name="Text Box 1">
          <a:extLst xmlns:a="http://schemas.openxmlformats.org/drawingml/2006/main">
            <a:ext uri="{FF2B5EF4-FFF2-40B4-BE49-F238E27FC236}">
              <a16:creationId xmlns:a16="http://schemas.microsoft.com/office/drawing/2014/main" id="{D3CFE414-468C-410E-AF68-3A3B8EE54DC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1" name="Text Box 1">
          <a:extLst xmlns:a="http://schemas.openxmlformats.org/drawingml/2006/main">
            <a:ext uri="{FF2B5EF4-FFF2-40B4-BE49-F238E27FC236}">
              <a16:creationId xmlns:a16="http://schemas.microsoft.com/office/drawing/2014/main" id="{2C52E9A6-E3EA-4C7C-8937-743B3B4082E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2" name="Text Box 1">
          <a:extLst xmlns:a="http://schemas.openxmlformats.org/drawingml/2006/main">
            <a:ext uri="{FF2B5EF4-FFF2-40B4-BE49-F238E27FC236}">
              <a16:creationId xmlns:a16="http://schemas.microsoft.com/office/drawing/2014/main" id="{1E697865-4DFF-4649-B37E-D6B2DD3CE05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3" name="Text Box 1">
          <a:extLst xmlns:a="http://schemas.openxmlformats.org/drawingml/2006/main">
            <a:ext uri="{FF2B5EF4-FFF2-40B4-BE49-F238E27FC236}">
              <a16:creationId xmlns:a16="http://schemas.microsoft.com/office/drawing/2014/main" id="{94137982-BF30-4B13-81E0-E92A151E107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4" name="Text Box 1">
          <a:extLst xmlns:a="http://schemas.openxmlformats.org/drawingml/2006/main">
            <a:ext uri="{FF2B5EF4-FFF2-40B4-BE49-F238E27FC236}">
              <a16:creationId xmlns:a16="http://schemas.microsoft.com/office/drawing/2014/main" id="{68D573B8-0764-4EE9-B150-3688C76AA83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5" name="Text Box 1">
          <a:extLst xmlns:a="http://schemas.openxmlformats.org/drawingml/2006/main">
            <a:ext uri="{FF2B5EF4-FFF2-40B4-BE49-F238E27FC236}">
              <a16:creationId xmlns:a16="http://schemas.microsoft.com/office/drawing/2014/main" id="{A97F9C1F-3759-4C35-936A-119EFA3F5A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6" name="Text Box 1">
          <a:extLst xmlns:a="http://schemas.openxmlformats.org/drawingml/2006/main">
            <a:ext uri="{FF2B5EF4-FFF2-40B4-BE49-F238E27FC236}">
              <a16:creationId xmlns:a16="http://schemas.microsoft.com/office/drawing/2014/main" id="{0473AE8A-3734-4B4A-923E-F768E5725DE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7" name="Text Box 1">
          <a:extLst xmlns:a="http://schemas.openxmlformats.org/drawingml/2006/main">
            <a:ext uri="{FF2B5EF4-FFF2-40B4-BE49-F238E27FC236}">
              <a16:creationId xmlns:a16="http://schemas.microsoft.com/office/drawing/2014/main" id="{6E7A920D-83DB-4D21-8B1F-9253E1E4B8B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8" name="Text Box 1">
          <a:extLst xmlns:a="http://schemas.openxmlformats.org/drawingml/2006/main">
            <a:ext uri="{FF2B5EF4-FFF2-40B4-BE49-F238E27FC236}">
              <a16:creationId xmlns:a16="http://schemas.microsoft.com/office/drawing/2014/main" id="{83B3DC5F-232F-43A7-AFF6-3E6F3A5EA2F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9" name="Text Box 1">
          <a:extLst xmlns:a="http://schemas.openxmlformats.org/drawingml/2006/main">
            <a:ext uri="{FF2B5EF4-FFF2-40B4-BE49-F238E27FC236}">
              <a16:creationId xmlns:a16="http://schemas.microsoft.com/office/drawing/2014/main" id="{D56F078E-ED2A-47AC-86DD-9583F072E7A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0" name="Text Box 1">
          <a:extLst xmlns:a="http://schemas.openxmlformats.org/drawingml/2006/main">
            <a:ext uri="{FF2B5EF4-FFF2-40B4-BE49-F238E27FC236}">
              <a16:creationId xmlns:a16="http://schemas.microsoft.com/office/drawing/2014/main" id="{17B7FA8C-4BA8-4825-AD78-948F16FDA1B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1" name="Text Box 1">
          <a:extLst xmlns:a="http://schemas.openxmlformats.org/drawingml/2006/main">
            <a:ext uri="{FF2B5EF4-FFF2-40B4-BE49-F238E27FC236}">
              <a16:creationId xmlns:a16="http://schemas.microsoft.com/office/drawing/2014/main" id="{FA3A3D99-88D1-4C0C-BB30-9372EF27776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2" name="Text Box 1">
          <a:extLst xmlns:a="http://schemas.openxmlformats.org/drawingml/2006/main">
            <a:ext uri="{FF2B5EF4-FFF2-40B4-BE49-F238E27FC236}">
              <a16:creationId xmlns:a16="http://schemas.microsoft.com/office/drawing/2014/main" id="{451004E5-E43C-4E59-A0E7-4499BBB3F43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3" name="Text Box 1">
          <a:extLst xmlns:a="http://schemas.openxmlformats.org/drawingml/2006/main">
            <a:ext uri="{FF2B5EF4-FFF2-40B4-BE49-F238E27FC236}">
              <a16:creationId xmlns:a16="http://schemas.microsoft.com/office/drawing/2014/main" id="{13FF014E-F46D-476C-913E-A4F5F673B2A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4" name="Text Box 1">
          <a:extLst xmlns:a="http://schemas.openxmlformats.org/drawingml/2006/main">
            <a:ext uri="{FF2B5EF4-FFF2-40B4-BE49-F238E27FC236}">
              <a16:creationId xmlns:a16="http://schemas.microsoft.com/office/drawing/2014/main" id="{2B5B595A-5E0E-4EB0-9A1A-5AD0E538F82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5" name="Text Box 1">
          <a:extLst xmlns:a="http://schemas.openxmlformats.org/drawingml/2006/main">
            <a:ext uri="{FF2B5EF4-FFF2-40B4-BE49-F238E27FC236}">
              <a16:creationId xmlns:a16="http://schemas.microsoft.com/office/drawing/2014/main" id="{0F33EE95-50D6-447A-A06E-8DB8A0A7AAA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6" name="Text Box 1">
          <a:extLst xmlns:a="http://schemas.openxmlformats.org/drawingml/2006/main">
            <a:ext uri="{FF2B5EF4-FFF2-40B4-BE49-F238E27FC236}">
              <a16:creationId xmlns:a16="http://schemas.microsoft.com/office/drawing/2014/main" id="{25F1650B-FE68-4408-AF10-11F548FB50F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7" name="Text Box 1">
          <a:extLst xmlns:a="http://schemas.openxmlformats.org/drawingml/2006/main">
            <a:ext uri="{FF2B5EF4-FFF2-40B4-BE49-F238E27FC236}">
              <a16:creationId xmlns:a16="http://schemas.microsoft.com/office/drawing/2014/main" id="{80ED311D-536C-4283-9F87-607E40557FF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8" name="Text Box 1">
          <a:extLst xmlns:a="http://schemas.openxmlformats.org/drawingml/2006/main">
            <a:ext uri="{FF2B5EF4-FFF2-40B4-BE49-F238E27FC236}">
              <a16:creationId xmlns:a16="http://schemas.microsoft.com/office/drawing/2014/main" id="{0FC20BA5-8366-4945-87DB-2CC46007ADD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9" name="Text Box 1">
          <a:extLst xmlns:a="http://schemas.openxmlformats.org/drawingml/2006/main">
            <a:ext uri="{FF2B5EF4-FFF2-40B4-BE49-F238E27FC236}">
              <a16:creationId xmlns:a16="http://schemas.microsoft.com/office/drawing/2014/main" id="{71090F67-755A-4A34-895A-8230A964AF9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0" name="Text Box 1">
          <a:extLst xmlns:a="http://schemas.openxmlformats.org/drawingml/2006/main">
            <a:ext uri="{FF2B5EF4-FFF2-40B4-BE49-F238E27FC236}">
              <a16:creationId xmlns:a16="http://schemas.microsoft.com/office/drawing/2014/main" id="{AA60AC3F-8C95-4D2E-B1D8-510C0F3F5F1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1" name="Text Box 1">
          <a:extLst xmlns:a="http://schemas.openxmlformats.org/drawingml/2006/main">
            <a:ext uri="{FF2B5EF4-FFF2-40B4-BE49-F238E27FC236}">
              <a16:creationId xmlns:a16="http://schemas.microsoft.com/office/drawing/2014/main" id="{9C7E5E7E-3562-44B8-A960-508AE72C81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2" name="Text Box 1">
          <a:extLst xmlns:a="http://schemas.openxmlformats.org/drawingml/2006/main">
            <a:ext uri="{FF2B5EF4-FFF2-40B4-BE49-F238E27FC236}">
              <a16:creationId xmlns:a16="http://schemas.microsoft.com/office/drawing/2014/main" id="{278909F6-8F41-456D-B98E-968C91689AF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3" name="Text Box 1">
          <a:extLst xmlns:a="http://schemas.openxmlformats.org/drawingml/2006/main">
            <a:ext uri="{FF2B5EF4-FFF2-40B4-BE49-F238E27FC236}">
              <a16:creationId xmlns:a16="http://schemas.microsoft.com/office/drawing/2014/main" id="{0FB50725-0648-4A07-B6EA-716B3FAFE4A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4" name="Text Box 1">
          <a:extLst xmlns:a="http://schemas.openxmlformats.org/drawingml/2006/main">
            <a:ext uri="{FF2B5EF4-FFF2-40B4-BE49-F238E27FC236}">
              <a16:creationId xmlns:a16="http://schemas.microsoft.com/office/drawing/2014/main" id="{724C80CD-A596-40B8-B0BE-275DE084023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5" name="Text Box 1">
          <a:extLst xmlns:a="http://schemas.openxmlformats.org/drawingml/2006/main">
            <a:ext uri="{FF2B5EF4-FFF2-40B4-BE49-F238E27FC236}">
              <a16:creationId xmlns:a16="http://schemas.microsoft.com/office/drawing/2014/main" id="{4F3988D8-59E8-4F8F-90EE-39446D79BBF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6" name="Text Box 1">
          <a:extLst xmlns:a="http://schemas.openxmlformats.org/drawingml/2006/main">
            <a:ext uri="{FF2B5EF4-FFF2-40B4-BE49-F238E27FC236}">
              <a16:creationId xmlns:a16="http://schemas.microsoft.com/office/drawing/2014/main" id="{F4D18E13-3E56-4F0D-9077-DA46F471114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7" name="Text Box 1">
          <a:extLst xmlns:a="http://schemas.openxmlformats.org/drawingml/2006/main">
            <a:ext uri="{FF2B5EF4-FFF2-40B4-BE49-F238E27FC236}">
              <a16:creationId xmlns:a16="http://schemas.microsoft.com/office/drawing/2014/main" id="{AD1A9D28-A2ED-4AD8-9D6D-62D0E890D54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8" name="Text Box 1">
          <a:extLst xmlns:a="http://schemas.openxmlformats.org/drawingml/2006/main">
            <a:ext uri="{FF2B5EF4-FFF2-40B4-BE49-F238E27FC236}">
              <a16:creationId xmlns:a16="http://schemas.microsoft.com/office/drawing/2014/main" id="{A8DF0C7D-7C26-4530-AABC-840A9028B50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9" name="Text Box 1">
          <a:extLst xmlns:a="http://schemas.openxmlformats.org/drawingml/2006/main">
            <a:ext uri="{FF2B5EF4-FFF2-40B4-BE49-F238E27FC236}">
              <a16:creationId xmlns:a16="http://schemas.microsoft.com/office/drawing/2014/main" id="{6BE49690-CC52-40AA-9096-F79D6F7C5F4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0" name="Text Box 1">
          <a:extLst xmlns:a="http://schemas.openxmlformats.org/drawingml/2006/main">
            <a:ext uri="{FF2B5EF4-FFF2-40B4-BE49-F238E27FC236}">
              <a16:creationId xmlns:a16="http://schemas.microsoft.com/office/drawing/2014/main" id="{8CD28234-928B-4BFD-9653-F82922BFF5E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1" name="Text Box 1">
          <a:extLst xmlns:a="http://schemas.openxmlformats.org/drawingml/2006/main">
            <a:ext uri="{FF2B5EF4-FFF2-40B4-BE49-F238E27FC236}">
              <a16:creationId xmlns:a16="http://schemas.microsoft.com/office/drawing/2014/main" id="{D2440861-01F4-47B2-ABEE-B79275ED17A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2" name="Text Box 1">
          <a:extLst xmlns:a="http://schemas.openxmlformats.org/drawingml/2006/main">
            <a:ext uri="{FF2B5EF4-FFF2-40B4-BE49-F238E27FC236}">
              <a16:creationId xmlns:a16="http://schemas.microsoft.com/office/drawing/2014/main" id="{D1BE4587-98A0-401A-8587-AD02C2D28D5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3" name="Text Box 1">
          <a:extLst xmlns:a="http://schemas.openxmlformats.org/drawingml/2006/main">
            <a:ext uri="{FF2B5EF4-FFF2-40B4-BE49-F238E27FC236}">
              <a16:creationId xmlns:a16="http://schemas.microsoft.com/office/drawing/2014/main" id="{5D28AB7A-335A-4370-962D-129F3D7DE94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4" name="Text Box 1">
          <a:extLst xmlns:a="http://schemas.openxmlformats.org/drawingml/2006/main">
            <a:ext uri="{FF2B5EF4-FFF2-40B4-BE49-F238E27FC236}">
              <a16:creationId xmlns:a16="http://schemas.microsoft.com/office/drawing/2014/main" id="{17969A59-C585-4EA3-AFBB-F67A5BBCB13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5" name="Text Box 1">
          <a:extLst xmlns:a="http://schemas.openxmlformats.org/drawingml/2006/main">
            <a:ext uri="{FF2B5EF4-FFF2-40B4-BE49-F238E27FC236}">
              <a16:creationId xmlns:a16="http://schemas.microsoft.com/office/drawing/2014/main" id="{70D00FEA-AD50-4CC2-AA14-2AE4CA17598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6" name="Text Box 1">
          <a:extLst xmlns:a="http://schemas.openxmlformats.org/drawingml/2006/main">
            <a:ext uri="{FF2B5EF4-FFF2-40B4-BE49-F238E27FC236}">
              <a16:creationId xmlns:a16="http://schemas.microsoft.com/office/drawing/2014/main" id="{10F0688B-F4ED-4E69-B34D-E776019F119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7" name="Text Box 1">
          <a:extLst xmlns:a="http://schemas.openxmlformats.org/drawingml/2006/main">
            <a:ext uri="{FF2B5EF4-FFF2-40B4-BE49-F238E27FC236}">
              <a16:creationId xmlns:a16="http://schemas.microsoft.com/office/drawing/2014/main" id="{8ADF7BE7-F78D-48F9-9CC8-9AAAE8DF8DC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8" name="Text Box 1">
          <a:extLst xmlns:a="http://schemas.openxmlformats.org/drawingml/2006/main">
            <a:ext uri="{FF2B5EF4-FFF2-40B4-BE49-F238E27FC236}">
              <a16:creationId xmlns:a16="http://schemas.microsoft.com/office/drawing/2014/main" id="{9DF89F0B-E39E-442E-8D85-B83D33F3E5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9" name="Text Box 1">
          <a:extLst xmlns:a="http://schemas.openxmlformats.org/drawingml/2006/main">
            <a:ext uri="{FF2B5EF4-FFF2-40B4-BE49-F238E27FC236}">
              <a16:creationId xmlns:a16="http://schemas.microsoft.com/office/drawing/2014/main" id="{ABADBE02-63F3-4367-BC09-FC767B62F43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0" name="Text Box 1">
          <a:extLst xmlns:a="http://schemas.openxmlformats.org/drawingml/2006/main">
            <a:ext uri="{FF2B5EF4-FFF2-40B4-BE49-F238E27FC236}">
              <a16:creationId xmlns:a16="http://schemas.microsoft.com/office/drawing/2014/main" id="{0D420F64-7881-48CB-B59B-E6536A08CAA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1" name="Text Box 1">
          <a:extLst xmlns:a="http://schemas.openxmlformats.org/drawingml/2006/main">
            <a:ext uri="{FF2B5EF4-FFF2-40B4-BE49-F238E27FC236}">
              <a16:creationId xmlns:a16="http://schemas.microsoft.com/office/drawing/2014/main" id="{DA74B373-F4D9-4AAE-A2C8-CA44B536F6D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2" name="Text Box 1">
          <a:extLst xmlns:a="http://schemas.openxmlformats.org/drawingml/2006/main">
            <a:ext uri="{FF2B5EF4-FFF2-40B4-BE49-F238E27FC236}">
              <a16:creationId xmlns:a16="http://schemas.microsoft.com/office/drawing/2014/main" id="{B605884E-9629-4A17-8D64-667CEB6B36D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3" name="Text Box 1">
          <a:extLst xmlns:a="http://schemas.openxmlformats.org/drawingml/2006/main">
            <a:ext uri="{FF2B5EF4-FFF2-40B4-BE49-F238E27FC236}">
              <a16:creationId xmlns:a16="http://schemas.microsoft.com/office/drawing/2014/main" id="{E3632794-24AA-412C-82A2-15BED7C3A40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4" name="Text Box 1">
          <a:extLst xmlns:a="http://schemas.openxmlformats.org/drawingml/2006/main">
            <a:ext uri="{FF2B5EF4-FFF2-40B4-BE49-F238E27FC236}">
              <a16:creationId xmlns:a16="http://schemas.microsoft.com/office/drawing/2014/main" id="{2467976F-BBE8-456C-B15B-F8182A7DE6A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5" name="Text Box 1">
          <a:extLst xmlns:a="http://schemas.openxmlformats.org/drawingml/2006/main">
            <a:ext uri="{FF2B5EF4-FFF2-40B4-BE49-F238E27FC236}">
              <a16:creationId xmlns:a16="http://schemas.microsoft.com/office/drawing/2014/main" id="{CFCA7CA7-E3C7-448B-9E9D-8907BF4136D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6" name="Text Box 1">
          <a:extLst xmlns:a="http://schemas.openxmlformats.org/drawingml/2006/main">
            <a:ext uri="{FF2B5EF4-FFF2-40B4-BE49-F238E27FC236}">
              <a16:creationId xmlns:a16="http://schemas.microsoft.com/office/drawing/2014/main" id="{4CBAEF5D-2B89-44B2-81A6-7E1C6BC3037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7" name="Text Box 1">
          <a:extLst xmlns:a="http://schemas.openxmlformats.org/drawingml/2006/main">
            <a:ext uri="{FF2B5EF4-FFF2-40B4-BE49-F238E27FC236}">
              <a16:creationId xmlns:a16="http://schemas.microsoft.com/office/drawing/2014/main" id="{39CD8569-57EC-4FCF-A84A-880228DC2E9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8" name="Text Box 1">
          <a:extLst xmlns:a="http://schemas.openxmlformats.org/drawingml/2006/main">
            <a:ext uri="{FF2B5EF4-FFF2-40B4-BE49-F238E27FC236}">
              <a16:creationId xmlns:a16="http://schemas.microsoft.com/office/drawing/2014/main" id="{6007C877-3D1D-441A-9EA7-5C8B1348081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9" name="Text Box 1">
          <a:extLst xmlns:a="http://schemas.openxmlformats.org/drawingml/2006/main">
            <a:ext uri="{FF2B5EF4-FFF2-40B4-BE49-F238E27FC236}">
              <a16:creationId xmlns:a16="http://schemas.microsoft.com/office/drawing/2014/main" id="{A19BD6C9-8D75-4C55-8F90-29F9B783084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0" name="Text Box 1">
          <a:extLst xmlns:a="http://schemas.openxmlformats.org/drawingml/2006/main">
            <a:ext uri="{FF2B5EF4-FFF2-40B4-BE49-F238E27FC236}">
              <a16:creationId xmlns:a16="http://schemas.microsoft.com/office/drawing/2014/main" id="{EF28098C-A358-4805-8245-ECC7F114EA0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1" name="Text Box 1">
          <a:extLst xmlns:a="http://schemas.openxmlformats.org/drawingml/2006/main">
            <a:ext uri="{FF2B5EF4-FFF2-40B4-BE49-F238E27FC236}">
              <a16:creationId xmlns:a16="http://schemas.microsoft.com/office/drawing/2014/main" id="{C2B296DA-74B7-415B-AC38-945DC28D2F4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2" name="Text Box 1">
          <a:extLst xmlns:a="http://schemas.openxmlformats.org/drawingml/2006/main">
            <a:ext uri="{FF2B5EF4-FFF2-40B4-BE49-F238E27FC236}">
              <a16:creationId xmlns:a16="http://schemas.microsoft.com/office/drawing/2014/main" id="{5D53C438-E313-4F28-8BAE-2B12E91633C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3" name="Text Box 1">
          <a:extLst xmlns:a="http://schemas.openxmlformats.org/drawingml/2006/main">
            <a:ext uri="{FF2B5EF4-FFF2-40B4-BE49-F238E27FC236}">
              <a16:creationId xmlns:a16="http://schemas.microsoft.com/office/drawing/2014/main" id="{C532783A-1957-40BD-B144-0575C284848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4" name="Text Box 1">
          <a:extLst xmlns:a="http://schemas.openxmlformats.org/drawingml/2006/main">
            <a:ext uri="{FF2B5EF4-FFF2-40B4-BE49-F238E27FC236}">
              <a16:creationId xmlns:a16="http://schemas.microsoft.com/office/drawing/2014/main" id="{DD5C0AD4-3D16-4220-A723-263837D7182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5" name="Text Box 1">
          <a:extLst xmlns:a="http://schemas.openxmlformats.org/drawingml/2006/main">
            <a:ext uri="{FF2B5EF4-FFF2-40B4-BE49-F238E27FC236}">
              <a16:creationId xmlns:a16="http://schemas.microsoft.com/office/drawing/2014/main" id="{AD0D7938-2E5B-49D3-97ED-7BAB3F7EAEF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6" name="Text Box 1">
          <a:extLst xmlns:a="http://schemas.openxmlformats.org/drawingml/2006/main">
            <a:ext uri="{FF2B5EF4-FFF2-40B4-BE49-F238E27FC236}">
              <a16:creationId xmlns:a16="http://schemas.microsoft.com/office/drawing/2014/main" id="{DC460923-E256-4965-8C92-A1BB87F6934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7" name="Text Box 1">
          <a:extLst xmlns:a="http://schemas.openxmlformats.org/drawingml/2006/main">
            <a:ext uri="{FF2B5EF4-FFF2-40B4-BE49-F238E27FC236}">
              <a16:creationId xmlns:a16="http://schemas.microsoft.com/office/drawing/2014/main" id="{FA1745CA-71C2-4773-9029-75385E2689B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2" name="Text Box 1">
          <a:extLst xmlns:a="http://schemas.openxmlformats.org/drawingml/2006/main">
            <a:ext uri="{FF2B5EF4-FFF2-40B4-BE49-F238E27FC236}">
              <a16:creationId xmlns:a16="http://schemas.microsoft.com/office/drawing/2014/main" id="{61CFC846-0F06-4505-A562-0846250CDF3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3" name="Text Box 1">
          <a:extLst xmlns:a="http://schemas.openxmlformats.org/drawingml/2006/main">
            <a:ext uri="{FF2B5EF4-FFF2-40B4-BE49-F238E27FC236}">
              <a16:creationId xmlns:a16="http://schemas.microsoft.com/office/drawing/2014/main" id="{01BDE38D-56A9-4AE9-A1EB-D6A3DE9F92E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4" name="Text Box 1">
          <a:extLst xmlns:a="http://schemas.openxmlformats.org/drawingml/2006/main">
            <a:ext uri="{FF2B5EF4-FFF2-40B4-BE49-F238E27FC236}">
              <a16:creationId xmlns:a16="http://schemas.microsoft.com/office/drawing/2014/main" id="{7C5237D3-03B2-4FE3-8DAD-1B1ABCBC0D0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5" name="Text Box 1">
          <a:extLst xmlns:a="http://schemas.openxmlformats.org/drawingml/2006/main">
            <a:ext uri="{FF2B5EF4-FFF2-40B4-BE49-F238E27FC236}">
              <a16:creationId xmlns:a16="http://schemas.microsoft.com/office/drawing/2014/main" id="{0E6A463F-BA56-4AC5-8B67-1CA8DAC7DCF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6" name="Text Box 1">
          <a:extLst xmlns:a="http://schemas.openxmlformats.org/drawingml/2006/main">
            <a:ext uri="{FF2B5EF4-FFF2-40B4-BE49-F238E27FC236}">
              <a16:creationId xmlns:a16="http://schemas.microsoft.com/office/drawing/2014/main" id="{48005DBC-D21C-45CF-948F-19E142A8985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7" name="Text Box 1">
          <a:extLst xmlns:a="http://schemas.openxmlformats.org/drawingml/2006/main">
            <a:ext uri="{FF2B5EF4-FFF2-40B4-BE49-F238E27FC236}">
              <a16:creationId xmlns:a16="http://schemas.microsoft.com/office/drawing/2014/main" id="{B2B28F87-521F-417F-AA36-8E0EBBB4427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8" name="Text Box 1">
          <a:extLst xmlns:a="http://schemas.openxmlformats.org/drawingml/2006/main">
            <a:ext uri="{FF2B5EF4-FFF2-40B4-BE49-F238E27FC236}">
              <a16:creationId xmlns:a16="http://schemas.microsoft.com/office/drawing/2014/main" id="{14B50664-689B-4A3E-92EF-591E335DAFC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9" name="Text Box 1">
          <a:extLst xmlns:a="http://schemas.openxmlformats.org/drawingml/2006/main">
            <a:ext uri="{FF2B5EF4-FFF2-40B4-BE49-F238E27FC236}">
              <a16:creationId xmlns:a16="http://schemas.microsoft.com/office/drawing/2014/main" id="{4CF64FCC-0B65-4367-8DA8-EE416450EA7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0" name="Text Box 1">
          <a:extLst xmlns:a="http://schemas.openxmlformats.org/drawingml/2006/main">
            <a:ext uri="{FF2B5EF4-FFF2-40B4-BE49-F238E27FC236}">
              <a16:creationId xmlns:a16="http://schemas.microsoft.com/office/drawing/2014/main" id="{60935B82-6E7C-4130-8526-BC5BAD7D612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1" name="Text Box 1">
          <a:extLst xmlns:a="http://schemas.openxmlformats.org/drawingml/2006/main">
            <a:ext uri="{FF2B5EF4-FFF2-40B4-BE49-F238E27FC236}">
              <a16:creationId xmlns:a16="http://schemas.microsoft.com/office/drawing/2014/main" id="{4D30CE81-3B7C-44F5-8DD2-461B8C5838A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2" name="Text Box 1">
          <a:extLst xmlns:a="http://schemas.openxmlformats.org/drawingml/2006/main">
            <a:ext uri="{FF2B5EF4-FFF2-40B4-BE49-F238E27FC236}">
              <a16:creationId xmlns:a16="http://schemas.microsoft.com/office/drawing/2014/main" id="{CB932193-4A24-40A2-A593-04DD77AB4BA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3" name="Text Box 1">
          <a:extLst xmlns:a="http://schemas.openxmlformats.org/drawingml/2006/main">
            <a:ext uri="{FF2B5EF4-FFF2-40B4-BE49-F238E27FC236}">
              <a16:creationId xmlns:a16="http://schemas.microsoft.com/office/drawing/2014/main" id="{CBA5B33C-E4E8-4525-A5F9-8FCE86AF28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4" name="Text Box 1">
          <a:extLst xmlns:a="http://schemas.openxmlformats.org/drawingml/2006/main">
            <a:ext uri="{FF2B5EF4-FFF2-40B4-BE49-F238E27FC236}">
              <a16:creationId xmlns:a16="http://schemas.microsoft.com/office/drawing/2014/main" id="{1FF6A39B-8400-46A8-87B3-CE668D7193E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5" name="Text Box 1">
          <a:extLst xmlns:a="http://schemas.openxmlformats.org/drawingml/2006/main">
            <a:ext uri="{FF2B5EF4-FFF2-40B4-BE49-F238E27FC236}">
              <a16:creationId xmlns:a16="http://schemas.microsoft.com/office/drawing/2014/main" id="{1051BF6C-2A49-4164-91A1-4548E0BA508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6" name="Text Box 1">
          <a:extLst xmlns:a="http://schemas.openxmlformats.org/drawingml/2006/main">
            <a:ext uri="{FF2B5EF4-FFF2-40B4-BE49-F238E27FC236}">
              <a16:creationId xmlns:a16="http://schemas.microsoft.com/office/drawing/2014/main" id="{71F84233-2AB9-4454-958D-CB0C6D92DC1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7" name="Text Box 1">
          <a:extLst xmlns:a="http://schemas.openxmlformats.org/drawingml/2006/main">
            <a:ext uri="{FF2B5EF4-FFF2-40B4-BE49-F238E27FC236}">
              <a16:creationId xmlns:a16="http://schemas.microsoft.com/office/drawing/2014/main" id="{B426B742-0267-4AF8-B02B-76C0F0AD0F1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8" name="Text Box 1">
          <a:extLst xmlns:a="http://schemas.openxmlformats.org/drawingml/2006/main">
            <a:ext uri="{FF2B5EF4-FFF2-40B4-BE49-F238E27FC236}">
              <a16:creationId xmlns:a16="http://schemas.microsoft.com/office/drawing/2014/main" id="{B5DD8577-0680-436A-8438-8523E9906C1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9" name="Text Box 1">
          <a:extLst xmlns:a="http://schemas.openxmlformats.org/drawingml/2006/main">
            <a:ext uri="{FF2B5EF4-FFF2-40B4-BE49-F238E27FC236}">
              <a16:creationId xmlns:a16="http://schemas.microsoft.com/office/drawing/2014/main" id="{72751352-9367-4F60-B985-3524AB4F073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6" name="Text Box 1">
          <a:extLst xmlns:a="http://schemas.openxmlformats.org/drawingml/2006/main">
            <a:ext uri="{FF2B5EF4-FFF2-40B4-BE49-F238E27FC236}">
              <a16:creationId xmlns:a16="http://schemas.microsoft.com/office/drawing/2014/main" id="{8487D42E-9702-4F32-8E23-C8F470B931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7" name="Text Box 1">
          <a:extLst xmlns:a="http://schemas.openxmlformats.org/drawingml/2006/main">
            <a:ext uri="{FF2B5EF4-FFF2-40B4-BE49-F238E27FC236}">
              <a16:creationId xmlns:a16="http://schemas.microsoft.com/office/drawing/2014/main" id="{0FDB30BE-32FF-467E-A54A-BF9A6724FB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0" name="Text Box 1">
          <a:extLst xmlns:a="http://schemas.openxmlformats.org/drawingml/2006/main">
            <a:ext uri="{FF2B5EF4-FFF2-40B4-BE49-F238E27FC236}">
              <a16:creationId xmlns:a16="http://schemas.microsoft.com/office/drawing/2014/main" id="{C4528C81-3972-49B1-9ED2-7BEFDA82B4A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1" name="Text Box 1">
          <a:extLst xmlns:a="http://schemas.openxmlformats.org/drawingml/2006/main">
            <a:ext uri="{FF2B5EF4-FFF2-40B4-BE49-F238E27FC236}">
              <a16:creationId xmlns:a16="http://schemas.microsoft.com/office/drawing/2014/main" id="{E621A352-18B7-4C0C-9817-D358701CAF3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2" name="Text Box 1">
          <a:extLst xmlns:a="http://schemas.openxmlformats.org/drawingml/2006/main">
            <a:ext uri="{FF2B5EF4-FFF2-40B4-BE49-F238E27FC236}">
              <a16:creationId xmlns:a16="http://schemas.microsoft.com/office/drawing/2014/main" id="{DDC53B43-BB2D-4317-AF35-00D1B7D1A57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3" name="Text Box 1">
          <a:extLst xmlns:a="http://schemas.openxmlformats.org/drawingml/2006/main">
            <a:ext uri="{FF2B5EF4-FFF2-40B4-BE49-F238E27FC236}">
              <a16:creationId xmlns:a16="http://schemas.microsoft.com/office/drawing/2014/main" id="{9DB24421-A3B8-446C-BF6D-17B50296A6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4" name="Text Box 1">
          <a:extLst xmlns:a="http://schemas.openxmlformats.org/drawingml/2006/main">
            <a:ext uri="{FF2B5EF4-FFF2-40B4-BE49-F238E27FC236}">
              <a16:creationId xmlns:a16="http://schemas.microsoft.com/office/drawing/2014/main" id="{B95FC223-56F3-41EC-84B5-5FE12D3D37E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5" name="Text Box 1">
          <a:extLst xmlns:a="http://schemas.openxmlformats.org/drawingml/2006/main">
            <a:ext uri="{FF2B5EF4-FFF2-40B4-BE49-F238E27FC236}">
              <a16:creationId xmlns:a16="http://schemas.microsoft.com/office/drawing/2014/main" id="{DED8CC6E-EEE3-4C19-A05E-BB006A91BF0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6" name="Text Box 1">
          <a:extLst xmlns:a="http://schemas.openxmlformats.org/drawingml/2006/main">
            <a:ext uri="{FF2B5EF4-FFF2-40B4-BE49-F238E27FC236}">
              <a16:creationId xmlns:a16="http://schemas.microsoft.com/office/drawing/2014/main" id="{A327C9E3-5FB3-4703-A3FF-C8420C3AAA5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7" name="Text Box 1">
          <a:extLst xmlns:a="http://schemas.openxmlformats.org/drawingml/2006/main">
            <a:ext uri="{FF2B5EF4-FFF2-40B4-BE49-F238E27FC236}">
              <a16:creationId xmlns:a16="http://schemas.microsoft.com/office/drawing/2014/main" id="{16E120F0-80E7-420A-9CB1-52DE5872E66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8" name="Text Box 1">
          <a:extLst xmlns:a="http://schemas.openxmlformats.org/drawingml/2006/main">
            <a:ext uri="{FF2B5EF4-FFF2-40B4-BE49-F238E27FC236}">
              <a16:creationId xmlns:a16="http://schemas.microsoft.com/office/drawing/2014/main" id="{4D7630EA-F03E-46AF-AA8E-5FB8CE24B49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9" name="Text Box 1">
          <a:extLst xmlns:a="http://schemas.openxmlformats.org/drawingml/2006/main">
            <a:ext uri="{FF2B5EF4-FFF2-40B4-BE49-F238E27FC236}">
              <a16:creationId xmlns:a16="http://schemas.microsoft.com/office/drawing/2014/main" id="{7016E83B-00F6-4F84-9925-0E28146BE56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0" name="Text Box 1">
          <a:extLst xmlns:a="http://schemas.openxmlformats.org/drawingml/2006/main">
            <a:ext uri="{FF2B5EF4-FFF2-40B4-BE49-F238E27FC236}">
              <a16:creationId xmlns:a16="http://schemas.microsoft.com/office/drawing/2014/main" id="{D8099114-C07B-465D-AB36-8D31D98E046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1" name="Text Box 1">
          <a:extLst xmlns:a="http://schemas.openxmlformats.org/drawingml/2006/main">
            <a:ext uri="{FF2B5EF4-FFF2-40B4-BE49-F238E27FC236}">
              <a16:creationId xmlns:a16="http://schemas.microsoft.com/office/drawing/2014/main" id="{AA82EBFA-9BC1-45D2-88AA-249D48CCDC2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2" name="Text Box 1">
          <a:extLst xmlns:a="http://schemas.openxmlformats.org/drawingml/2006/main">
            <a:ext uri="{FF2B5EF4-FFF2-40B4-BE49-F238E27FC236}">
              <a16:creationId xmlns:a16="http://schemas.microsoft.com/office/drawing/2014/main" id="{00139AB9-706E-4ABF-979A-72ADB3CE6C9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3" name="Text Box 1">
          <a:extLst xmlns:a="http://schemas.openxmlformats.org/drawingml/2006/main">
            <a:ext uri="{FF2B5EF4-FFF2-40B4-BE49-F238E27FC236}">
              <a16:creationId xmlns:a16="http://schemas.microsoft.com/office/drawing/2014/main" id="{D29A0BEB-B18A-4FAA-8723-F520FEAF372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4" name="Text Box 1">
          <a:extLst xmlns:a="http://schemas.openxmlformats.org/drawingml/2006/main">
            <a:ext uri="{FF2B5EF4-FFF2-40B4-BE49-F238E27FC236}">
              <a16:creationId xmlns:a16="http://schemas.microsoft.com/office/drawing/2014/main" id="{ED0068DF-A66D-40E3-B025-41C5149C840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5" name="Text Box 1">
          <a:extLst xmlns:a="http://schemas.openxmlformats.org/drawingml/2006/main">
            <a:ext uri="{FF2B5EF4-FFF2-40B4-BE49-F238E27FC236}">
              <a16:creationId xmlns:a16="http://schemas.microsoft.com/office/drawing/2014/main" id="{543F156F-A57E-4F54-A4E3-55B1C4EC694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6" name="Text Box 1">
          <a:extLst xmlns:a="http://schemas.openxmlformats.org/drawingml/2006/main">
            <a:ext uri="{FF2B5EF4-FFF2-40B4-BE49-F238E27FC236}">
              <a16:creationId xmlns:a16="http://schemas.microsoft.com/office/drawing/2014/main" id="{9A2DC098-4B1A-48F6-8C89-550408CA209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7" name="Text Box 1">
          <a:extLst xmlns:a="http://schemas.openxmlformats.org/drawingml/2006/main">
            <a:ext uri="{FF2B5EF4-FFF2-40B4-BE49-F238E27FC236}">
              <a16:creationId xmlns:a16="http://schemas.microsoft.com/office/drawing/2014/main" id="{B0722A9D-9116-494C-BF1B-6CE62950E57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8" name="Text Box 1">
          <a:extLst xmlns:a="http://schemas.openxmlformats.org/drawingml/2006/main">
            <a:ext uri="{FF2B5EF4-FFF2-40B4-BE49-F238E27FC236}">
              <a16:creationId xmlns:a16="http://schemas.microsoft.com/office/drawing/2014/main" id="{29787A69-1379-437E-8BBC-D0C6E62EC0B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9" name="Text Box 1">
          <a:extLst xmlns:a="http://schemas.openxmlformats.org/drawingml/2006/main">
            <a:ext uri="{FF2B5EF4-FFF2-40B4-BE49-F238E27FC236}">
              <a16:creationId xmlns:a16="http://schemas.microsoft.com/office/drawing/2014/main" id="{FB6F87F1-4FEC-4D12-AFBF-0856BBBA53E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0" name="Text Box 1">
          <a:extLst xmlns:a="http://schemas.openxmlformats.org/drawingml/2006/main">
            <a:ext uri="{FF2B5EF4-FFF2-40B4-BE49-F238E27FC236}">
              <a16:creationId xmlns:a16="http://schemas.microsoft.com/office/drawing/2014/main" id="{178215A2-3E39-4061-B2D8-25B3729799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1" name="Text Box 1">
          <a:extLst xmlns:a="http://schemas.openxmlformats.org/drawingml/2006/main">
            <a:ext uri="{FF2B5EF4-FFF2-40B4-BE49-F238E27FC236}">
              <a16:creationId xmlns:a16="http://schemas.microsoft.com/office/drawing/2014/main" id="{4DAC3D08-1DC1-49DB-A205-30E7E424BA6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2" name="Text Box 1">
          <a:extLst xmlns:a="http://schemas.openxmlformats.org/drawingml/2006/main">
            <a:ext uri="{FF2B5EF4-FFF2-40B4-BE49-F238E27FC236}">
              <a16:creationId xmlns:a16="http://schemas.microsoft.com/office/drawing/2014/main" id="{DED848A4-2943-4DD5-8113-0627F7B2375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3" name="Text Box 1">
          <a:extLst xmlns:a="http://schemas.openxmlformats.org/drawingml/2006/main">
            <a:ext uri="{FF2B5EF4-FFF2-40B4-BE49-F238E27FC236}">
              <a16:creationId xmlns:a16="http://schemas.microsoft.com/office/drawing/2014/main" id="{38E6E845-7AE0-46E9-AA7B-0131A77197A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4" name="Text Box 1">
          <a:extLst xmlns:a="http://schemas.openxmlformats.org/drawingml/2006/main">
            <a:ext uri="{FF2B5EF4-FFF2-40B4-BE49-F238E27FC236}">
              <a16:creationId xmlns:a16="http://schemas.microsoft.com/office/drawing/2014/main" id="{2DE8AFDD-D2A9-45B9-AAE2-D5506B6CD86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5" name="Text Box 1">
          <a:extLst xmlns:a="http://schemas.openxmlformats.org/drawingml/2006/main">
            <a:ext uri="{FF2B5EF4-FFF2-40B4-BE49-F238E27FC236}">
              <a16:creationId xmlns:a16="http://schemas.microsoft.com/office/drawing/2014/main" id="{77AE0B95-07EF-4D62-8C25-6D1795730D9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6" name="Text Box 1">
          <a:extLst xmlns:a="http://schemas.openxmlformats.org/drawingml/2006/main">
            <a:ext uri="{FF2B5EF4-FFF2-40B4-BE49-F238E27FC236}">
              <a16:creationId xmlns:a16="http://schemas.microsoft.com/office/drawing/2014/main" id="{E04C22E3-7F43-4EEF-B88A-EF74AA1C983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7" name="Text Box 1">
          <a:extLst xmlns:a="http://schemas.openxmlformats.org/drawingml/2006/main">
            <a:ext uri="{FF2B5EF4-FFF2-40B4-BE49-F238E27FC236}">
              <a16:creationId xmlns:a16="http://schemas.microsoft.com/office/drawing/2014/main" id="{2C7C5D15-BD80-46BB-8A85-984065E769B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0" name="Text Box 1">
          <a:extLst xmlns:a="http://schemas.openxmlformats.org/drawingml/2006/main">
            <a:ext uri="{FF2B5EF4-FFF2-40B4-BE49-F238E27FC236}">
              <a16:creationId xmlns:a16="http://schemas.microsoft.com/office/drawing/2014/main" id="{E6396A61-56A9-4BE9-B341-3831CEBA669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1" name="Text Box 1">
          <a:extLst xmlns:a="http://schemas.openxmlformats.org/drawingml/2006/main">
            <a:ext uri="{FF2B5EF4-FFF2-40B4-BE49-F238E27FC236}">
              <a16:creationId xmlns:a16="http://schemas.microsoft.com/office/drawing/2014/main" id="{2B4AE259-CB42-4A3A-B27C-882CA7FAB08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2" name="Text Box 1">
          <a:extLst xmlns:a="http://schemas.openxmlformats.org/drawingml/2006/main">
            <a:ext uri="{FF2B5EF4-FFF2-40B4-BE49-F238E27FC236}">
              <a16:creationId xmlns:a16="http://schemas.microsoft.com/office/drawing/2014/main" id="{DBB3BC18-813B-45C8-9BD3-25189FAADBB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3" name="Text Box 1">
          <a:extLst xmlns:a="http://schemas.openxmlformats.org/drawingml/2006/main">
            <a:ext uri="{FF2B5EF4-FFF2-40B4-BE49-F238E27FC236}">
              <a16:creationId xmlns:a16="http://schemas.microsoft.com/office/drawing/2014/main" id="{BB552D72-3FCE-4458-BE54-A418A2AF4B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4" name="Text Box 1">
          <a:extLst xmlns:a="http://schemas.openxmlformats.org/drawingml/2006/main">
            <a:ext uri="{FF2B5EF4-FFF2-40B4-BE49-F238E27FC236}">
              <a16:creationId xmlns:a16="http://schemas.microsoft.com/office/drawing/2014/main" id="{301C37B4-1330-488B-8F1B-91833790C90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5" name="Text Box 1">
          <a:extLst xmlns:a="http://schemas.openxmlformats.org/drawingml/2006/main">
            <a:ext uri="{FF2B5EF4-FFF2-40B4-BE49-F238E27FC236}">
              <a16:creationId xmlns:a16="http://schemas.microsoft.com/office/drawing/2014/main" id="{B621091A-DDE7-4F21-A61C-24A29C6B162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6" name="Text Box 1">
          <a:extLst xmlns:a="http://schemas.openxmlformats.org/drawingml/2006/main">
            <a:ext uri="{FF2B5EF4-FFF2-40B4-BE49-F238E27FC236}">
              <a16:creationId xmlns:a16="http://schemas.microsoft.com/office/drawing/2014/main" id="{81F86070-A235-48AF-8FEA-A278EF4FF6A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7" name="Text Box 1">
          <a:extLst xmlns:a="http://schemas.openxmlformats.org/drawingml/2006/main">
            <a:ext uri="{FF2B5EF4-FFF2-40B4-BE49-F238E27FC236}">
              <a16:creationId xmlns:a16="http://schemas.microsoft.com/office/drawing/2014/main" id="{BAA7D58D-782B-414A-BAD6-62AA3CFDB9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8" name="Text Box 1">
          <a:extLst xmlns:a="http://schemas.openxmlformats.org/drawingml/2006/main">
            <a:ext uri="{FF2B5EF4-FFF2-40B4-BE49-F238E27FC236}">
              <a16:creationId xmlns:a16="http://schemas.microsoft.com/office/drawing/2014/main" id="{EA77BEB6-B34E-476F-8961-C0E8AF8DA02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9" name="Text Box 1">
          <a:extLst xmlns:a="http://schemas.openxmlformats.org/drawingml/2006/main">
            <a:ext uri="{FF2B5EF4-FFF2-40B4-BE49-F238E27FC236}">
              <a16:creationId xmlns:a16="http://schemas.microsoft.com/office/drawing/2014/main" id="{845EEAC8-CC98-4ECD-AD8D-60CDAA87A9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0" name="Text Box 1">
          <a:extLst xmlns:a="http://schemas.openxmlformats.org/drawingml/2006/main">
            <a:ext uri="{FF2B5EF4-FFF2-40B4-BE49-F238E27FC236}">
              <a16:creationId xmlns:a16="http://schemas.microsoft.com/office/drawing/2014/main" id="{E9D15E62-30EE-4CB4-A9C8-BA950CED0C1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1" name="Text Box 1">
          <a:extLst xmlns:a="http://schemas.openxmlformats.org/drawingml/2006/main">
            <a:ext uri="{FF2B5EF4-FFF2-40B4-BE49-F238E27FC236}">
              <a16:creationId xmlns:a16="http://schemas.microsoft.com/office/drawing/2014/main" id="{B89C379D-A358-42F8-97C1-4C72A9F52B0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2" name="Text Box 1">
          <a:extLst xmlns:a="http://schemas.openxmlformats.org/drawingml/2006/main">
            <a:ext uri="{FF2B5EF4-FFF2-40B4-BE49-F238E27FC236}">
              <a16:creationId xmlns:a16="http://schemas.microsoft.com/office/drawing/2014/main" id="{87193628-318E-4539-893D-0567FFF44BF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3" name="Text Box 1">
          <a:extLst xmlns:a="http://schemas.openxmlformats.org/drawingml/2006/main">
            <a:ext uri="{FF2B5EF4-FFF2-40B4-BE49-F238E27FC236}">
              <a16:creationId xmlns:a16="http://schemas.microsoft.com/office/drawing/2014/main" id="{745FC830-8548-4C31-BD7A-DDEAC587D6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4" name="Text Box 1">
          <a:extLst xmlns:a="http://schemas.openxmlformats.org/drawingml/2006/main">
            <a:ext uri="{FF2B5EF4-FFF2-40B4-BE49-F238E27FC236}">
              <a16:creationId xmlns:a16="http://schemas.microsoft.com/office/drawing/2014/main" id="{6BC79054-D618-4A6A-9FCC-382EF86EBE0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5" name="Text Box 1">
          <a:extLst xmlns:a="http://schemas.openxmlformats.org/drawingml/2006/main">
            <a:ext uri="{FF2B5EF4-FFF2-40B4-BE49-F238E27FC236}">
              <a16:creationId xmlns:a16="http://schemas.microsoft.com/office/drawing/2014/main" id="{DC825F38-8DD6-483C-AEBC-865F944649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6" name="Text Box 1">
          <a:extLst xmlns:a="http://schemas.openxmlformats.org/drawingml/2006/main">
            <a:ext uri="{FF2B5EF4-FFF2-40B4-BE49-F238E27FC236}">
              <a16:creationId xmlns:a16="http://schemas.microsoft.com/office/drawing/2014/main" id="{971CE10B-C666-4AEC-99EE-C65042068D7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7" name="Text Box 1">
          <a:extLst xmlns:a="http://schemas.openxmlformats.org/drawingml/2006/main">
            <a:ext uri="{FF2B5EF4-FFF2-40B4-BE49-F238E27FC236}">
              <a16:creationId xmlns:a16="http://schemas.microsoft.com/office/drawing/2014/main" id="{CE935510-B5DC-44D4-880E-9B1DFD68C92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8" name="Text Box 1">
          <a:extLst xmlns:a="http://schemas.openxmlformats.org/drawingml/2006/main">
            <a:ext uri="{FF2B5EF4-FFF2-40B4-BE49-F238E27FC236}">
              <a16:creationId xmlns:a16="http://schemas.microsoft.com/office/drawing/2014/main" id="{DD5E4B99-1E55-4F5B-A97C-4920B495204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9" name="Text Box 1">
          <a:extLst xmlns:a="http://schemas.openxmlformats.org/drawingml/2006/main">
            <a:ext uri="{FF2B5EF4-FFF2-40B4-BE49-F238E27FC236}">
              <a16:creationId xmlns:a16="http://schemas.microsoft.com/office/drawing/2014/main" id="{B737D034-EDD3-4127-88B1-E561E08C38A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0" name="Text Box 1">
          <a:extLst xmlns:a="http://schemas.openxmlformats.org/drawingml/2006/main">
            <a:ext uri="{FF2B5EF4-FFF2-40B4-BE49-F238E27FC236}">
              <a16:creationId xmlns:a16="http://schemas.microsoft.com/office/drawing/2014/main" id="{93288F3E-8714-4C1A-8885-DE5A6EC1595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1" name="Text Box 1">
          <a:extLst xmlns:a="http://schemas.openxmlformats.org/drawingml/2006/main">
            <a:ext uri="{FF2B5EF4-FFF2-40B4-BE49-F238E27FC236}">
              <a16:creationId xmlns:a16="http://schemas.microsoft.com/office/drawing/2014/main" id="{4FC413C1-0089-4BAB-8614-0415BE665F6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2" name="Text Box 1">
          <a:extLst xmlns:a="http://schemas.openxmlformats.org/drawingml/2006/main">
            <a:ext uri="{FF2B5EF4-FFF2-40B4-BE49-F238E27FC236}">
              <a16:creationId xmlns:a16="http://schemas.microsoft.com/office/drawing/2014/main" id="{0351D4DC-8D40-4D10-B45D-93A9E60192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3" name="Text Box 1">
          <a:extLst xmlns:a="http://schemas.openxmlformats.org/drawingml/2006/main">
            <a:ext uri="{FF2B5EF4-FFF2-40B4-BE49-F238E27FC236}">
              <a16:creationId xmlns:a16="http://schemas.microsoft.com/office/drawing/2014/main" id="{4082FDB1-16FD-43D9-9CDA-E71679A786B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8" name="Text Box 1">
          <a:extLst xmlns:a="http://schemas.openxmlformats.org/drawingml/2006/main">
            <a:ext uri="{FF2B5EF4-FFF2-40B4-BE49-F238E27FC236}">
              <a16:creationId xmlns:a16="http://schemas.microsoft.com/office/drawing/2014/main" id="{DADF58F7-5972-41A7-ACDF-6ABE1A08298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9" name="Text Box 1">
          <a:extLst xmlns:a="http://schemas.openxmlformats.org/drawingml/2006/main">
            <a:ext uri="{FF2B5EF4-FFF2-40B4-BE49-F238E27FC236}">
              <a16:creationId xmlns:a16="http://schemas.microsoft.com/office/drawing/2014/main" id="{F494CF33-7758-4C6A-9E9E-55683555D94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4" name="Text Box 1">
          <a:extLst xmlns:a="http://schemas.openxmlformats.org/drawingml/2006/main">
            <a:ext uri="{FF2B5EF4-FFF2-40B4-BE49-F238E27FC236}">
              <a16:creationId xmlns:a16="http://schemas.microsoft.com/office/drawing/2014/main" id="{7AF265C5-8017-41A3-AE72-7A6ED8417FD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5" name="Text Box 1">
          <a:extLst xmlns:a="http://schemas.openxmlformats.org/drawingml/2006/main">
            <a:ext uri="{FF2B5EF4-FFF2-40B4-BE49-F238E27FC236}">
              <a16:creationId xmlns:a16="http://schemas.microsoft.com/office/drawing/2014/main" id="{CA13EB08-745B-4939-AE18-89461CFFC8C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6" name="Text Box 1">
          <a:extLst xmlns:a="http://schemas.openxmlformats.org/drawingml/2006/main">
            <a:ext uri="{FF2B5EF4-FFF2-40B4-BE49-F238E27FC236}">
              <a16:creationId xmlns:a16="http://schemas.microsoft.com/office/drawing/2014/main" id="{E3E7BE1B-9C8F-4565-905F-A92A345AE2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7" name="Text Box 1">
          <a:extLst xmlns:a="http://schemas.openxmlformats.org/drawingml/2006/main">
            <a:ext uri="{FF2B5EF4-FFF2-40B4-BE49-F238E27FC236}">
              <a16:creationId xmlns:a16="http://schemas.microsoft.com/office/drawing/2014/main" id="{0CA1E542-CF9E-4117-9BF8-CA2B87FC9ED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8" name="Text Box 1">
          <a:extLst xmlns:a="http://schemas.openxmlformats.org/drawingml/2006/main">
            <a:ext uri="{FF2B5EF4-FFF2-40B4-BE49-F238E27FC236}">
              <a16:creationId xmlns:a16="http://schemas.microsoft.com/office/drawing/2014/main" id="{F3ADBE86-CD52-4C06-9798-513CAFF813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9" name="Text Box 1">
          <a:extLst xmlns:a="http://schemas.openxmlformats.org/drawingml/2006/main">
            <a:ext uri="{FF2B5EF4-FFF2-40B4-BE49-F238E27FC236}">
              <a16:creationId xmlns:a16="http://schemas.microsoft.com/office/drawing/2014/main" id="{D24E9B6A-2577-4090-9D50-C217C88F5CB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0" name="Text Box 1">
          <a:extLst xmlns:a="http://schemas.openxmlformats.org/drawingml/2006/main">
            <a:ext uri="{FF2B5EF4-FFF2-40B4-BE49-F238E27FC236}">
              <a16:creationId xmlns:a16="http://schemas.microsoft.com/office/drawing/2014/main" id="{7BA616AF-B00C-43A0-A6EF-A9D0F5BC984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1" name="Text Box 1">
          <a:extLst xmlns:a="http://schemas.openxmlformats.org/drawingml/2006/main">
            <a:ext uri="{FF2B5EF4-FFF2-40B4-BE49-F238E27FC236}">
              <a16:creationId xmlns:a16="http://schemas.microsoft.com/office/drawing/2014/main" id="{7A9AF9B7-66E7-4614-8646-21EA5220A1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2" name="Text Box 1">
          <a:extLst xmlns:a="http://schemas.openxmlformats.org/drawingml/2006/main">
            <a:ext uri="{FF2B5EF4-FFF2-40B4-BE49-F238E27FC236}">
              <a16:creationId xmlns:a16="http://schemas.microsoft.com/office/drawing/2014/main" id="{6FE560A9-D769-41FD-B07B-AE931DE6460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3" name="Text Box 1">
          <a:extLst xmlns:a="http://schemas.openxmlformats.org/drawingml/2006/main">
            <a:ext uri="{FF2B5EF4-FFF2-40B4-BE49-F238E27FC236}">
              <a16:creationId xmlns:a16="http://schemas.microsoft.com/office/drawing/2014/main" id="{572FABE9-D041-4F27-AB50-405C147E67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4" name="Text Box 1">
          <a:extLst xmlns:a="http://schemas.openxmlformats.org/drawingml/2006/main">
            <a:ext uri="{FF2B5EF4-FFF2-40B4-BE49-F238E27FC236}">
              <a16:creationId xmlns:a16="http://schemas.microsoft.com/office/drawing/2014/main" id="{55E3EEB8-1E15-463B-93B5-7455C2CDDFB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5" name="Text Box 1">
          <a:extLst xmlns:a="http://schemas.openxmlformats.org/drawingml/2006/main">
            <a:ext uri="{FF2B5EF4-FFF2-40B4-BE49-F238E27FC236}">
              <a16:creationId xmlns:a16="http://schemas.microsoft.com/office/drawing/2014/main" id="{F4250CA6-7947-4DA7-BAEC-E8C4A4B9347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6" name="Text Box 1">
          <a:extLst xmlns:a="http://schemas.openxmlformats.org/drawingml/2006/main">
            <a:ext uri="{FF2B5EF4-FFF2-40B4-BE49-F238E27FC236}">
              <a16:creationId xmlns:a16="http://schemas.microsoft.com/office/drawing/2014/main" id="{A6AED820-0F76-419A-A919-C2D3C963568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7" name="Text Box 1">
          <a:extLst xmlns:a="http://schemas.openxmlformats.org/drawingml/2006/main">
            <a:ext uri="{FF2B5EF4-FFF2-40B4-BE49-F238E27FC236}">
              <a16:creationId xmlns:a16="http://schemas.microsoft.com/office/drawing/2014/main" id="{07306F92-C5C3-4A2F-953E-76627D8E8E7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8" name="Text Box 1">
          <a:extLst xmlns:a="http://schemas.openxmlformats.org/drawingml/2006/main">
            <a:ext uri="{FF2B5EF4-FFF2-40B4-BE49-F238E27FC236}">
              <a16:creationId xmlns:a16="http://schemas.microsoft.com/office/drawing/2014/main" id="{DF4E7E71-9A68-4C41-B13F-7E051833B52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9" name="Text Box 1">
          <a:extLst xmlns:a="http://schemas.openxmlformats.org/drawingml/2006/main">
            <a:ext uri="{FF2B5EF4-FFF2-40B4-BE49-F238E27FC236}">
              <a16:creationId xmlns:a16="http://schemas.microsoft.com/office/drawing/2014/main" id="{47109601-E994-499E-83DE-CB7452D476E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0" name="Text Box 1">
          <a:extLst xmlns:a="http://schemas.openxmlformats.org/drawingml/2006/main">
            <a:ext uri="{FF2B5EF4-FFF2-40B4-BE49-F238E27FC236}">
              <a16:creationId xmlns:a16="http://schemas.microsoft.com/office/drawing/2014/main" id="{E626451E-D1BF-4533-9B85-122118F09C6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1" name="Text Box 1">
          <a:extLst xmlns:a="http://schemas.openxmlformats.org/drawingml/2006/main">
            <a:ext uri="{FF2B5EF4-FFF2-40B4-BE49-F238E27FC236}">
              <a16:creationId xmlns:a16="http://schemas.microsoft.com/office/drawing/2014/main" id="{326B955E-1BD5-42EE-ADD9-1D76F3E0B48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2" name="Text Box 1">
          <a:extLst xmlns:a="http://schemas.openxmlformats.org/drawingml/2006/main">
            <a:ext uri="{FF2B5EF4-FFF2-40B4-BE49-F238E27FC236}">
              <a16:creationId xmlns:a16="http://schemas.microsoft.com/office/drawing/2014/main" id="{762D7C61-CB9A-4887-94DB-35CA66F4AE7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3" name="Text Box 1">
          <a:extLst xmlns:a="http://schemas.openxmlformats.org/drawingml/2006/main">
            <a:ext uri="{FF2B5EF4-FFF2-40B4-BE49-F238E27FC236}">
              <a16:creationId xmlns:a16="http://schemas.microsoft.com/office/drawing/2014/main" id="{16B85B56-DB3E-41E8-95C2-2314BB3A23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4" name="Text Box 1">
          <a:extLst xmlns:a="http://schemas.openxmlformats.org/drawingml/2006/main">
            <a:ext uri="{FF2B5EF4-FFF2-40B4-BE49-F238E27FC236}">
              <a16:creationId xmlns:a16="http://schemas.microsoft.com/office/drawing/2014/main" id="{B4F1AE8F-E84A-4C75-A2AE-F7C8E027AF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5" name="Text Box 1">
          <a:extLst xmlns:a="http://schemas.openxmlformats.org/drawingml/2006/main">
            <a:ext uri="{FF2B5EF4-FFF2-40B4-BE49-F238E27FC236}">
              <a16:creationId xmlns:a16="http://schemas.microsoft.com/office/drawing/2014/main" id="{F876C2B3-7F9D-4702-8824-1400F7D359A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6" name="Text Box 1">
          <a:extLst xmlns:a="http://schemas.openxmlformats.org/drawingml/2006/main">
            <a:ext uri="{FF2B5EF4-FFF2-40B4-BE49-F238E27FC236}">
              <a16:creationId xmlns:a16="http://schemas.microsoft.com/office/drawing/2014/main" id="{0DDFC4FC-1EFF-42E1-8BE5-45ABE33C8BC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7" name="Text Box 1">
          <a:extLst xmlns:a="http://schemas.openxmlformats.org/drawingml/2006/main">
            <a:ext uri="{FF2B5EF4-FFF2-40B4-BE49-F238E27FC236}">
              <a16:creationId xmlns:a16="http://schemas.microsoft.com/office/drawing/2014/main" id="{BB051259-2066-4134-865E-1BAFDCF0322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8" name="Text Box 1">
          <a:extLst xmlns:a="http://schemas.openxmlformats.org/drawingml/2006/main">
            <a:ext uri="{FF2B5EF4-FFF2-40B4-BE49-F238E27FC236}">
              <a16:creationId xmlns:a16="http://schemas.microsoft.com/office/drawing/2014/main" id="{E94EAA11-01A0-4436-B699-9A3A12FC53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9" name="Text Box 1">
          <a:extLst xmlns:a="http://schemas.openxmlformats.org/drawingml/2006/main">
            <a:ext uri="{FF2B5EF4-FFF2-40B4-BE49-F238E27FC236}">
              <a16:creationId xmlns:a16="http://schemas.microsoft.com/office/drawing/2014/main" id="{485196F8-960B-4BCB-8194-B6F8983692C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0" name="Text Box 1">
          <a:extLst xmlns:a="http://schemas.openxmlformats.org/drawingml/2006/main">
            <a:ext uri="{FF2B5EF4-FFF2-40B4-BE49-F238E27FC236}">
              <a16:creationId xmlns:a16="http://schemas.microsoft.com/office/drawing/2014/main" id="{23EAC565-CAE3-4D39-BB1D-B7AED533923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1" name="Text Box 1">
          <a:extLst xmlns:a="http://schemas.openxmlformats.org/drawingml/2006/main">
            <a:ext uri="{FF2B5EF4-FFF2-40B4-BE49-F238E27FC236}">
              <a16:creationId xmlns:a16="http://schemas.microsoft.com/office/drawing/2014/main" id="{B9233F3F-0830-4927-8C45-0551170945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2" name="Text Box 1">
          <a:extLst xmlns:a="http://schemas.openxmlformats.org/drawingml/2006/main">
            <a:ext uri="{FF2B5EF4-FFF2-40B4-BE49-F238E27FC236}">
              <a16:creationId xmlns:a16="http://schemas.microsoft.com/office/drawing/2014/main" id="{983DF2E0-1222-4AB2-BA42-00638FE5549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3" name="Text Box 1">
          <a:extLst xmlns:a="http://schemas.openxmlformats.org/drawingml/2006/main">
            <a:ext uri="{FF2B5EF4-FFF2-40B4-BE49-F238E27FC236}">
              <a16:creationId xmlns:a16="http://schemas.microsoft.com/office/drawing/2014/main" id="{0FC0F999-2B05-4BD9-AC25-6E1E17E864F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4" name="Text Box 1">
          <a:extLst xmlns:a="http://schemas.openxmlformats.org/drawingml/2006/main">
            <a:ext uri="{FF2B5EF4-FFF2-40B4-BE49-F238E27FC236}">
              <a16:creationId xmlns:a16="http://schemas.microsoft.com/office/drawing/2014/main" id="{B0B4F64B-46A4-43F6-9C2E-2EC0C605BD3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5" name="Text Box 1">
          <a:extLst xmlns:a="http://schemas.openxmlformats.org/drawingml/2006/main">
            <a:ext uri="{FF2B5EF4-FFF2-40B4-BE49-F238E27FC236}">
              <a16:creationId xmlns:a16="http://schemas.microsoft.com/office/drawing/2014/main" id="{80A97957-EF3A-4CAD-92D5-D42657E0109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6" name="Text Box 1">
          <a:extLst xmlns:a="http://schemas.openxmlformats.org/drawingml/2006/main">
            <a:ext uri="{FF2B5EF4-FFF2-40B4-BE49-F238E27FC236}">
              <a16:creationId xmlns:a16="http://schemas.microsoft.com/office/drawing/2014/main" id="{FCEC788F-3A48-48E0-A680-A00FE6A2BD7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7" name="Text Box 1">
          <a:extLst xmlns:a="http://schemas.openxmlformats.org/drawingml/2006/main">
            <a:ext uri="{FF2B5EF4-FFF2-40B4-BE49-F238E27FC236}">
              <a16:creationId xmlns:a16="http://schemas.microsoft.com/office/drawing/2014/main" id="{1CC93FB6-91E3-4AC0-B6A6-D58A43A33BE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8" name="Text Box 1">
          <a:extLst xmlns:a="http://schemas.openxmlformats.org/drawingml/2006/main">
            <a:ext uri="{FF2B5EF4-FFF2-40B4-BE49-F238E27FC236}">
              <a16:creationId xmlns:a16="http://schemas.microsoft.com/office/drawing/2014/main" id="{F6D7D2D8-6446-4274-B6FA-8986462D282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9" name="Text Box 1">
          <a:extLst xmlns:a="http://schemas.openxmlformats.org/drawingml/2006/main">
            <a:ext uri="{FF2B5EF4-FFF2-40B4-BE49-F238E27FC236}">
              <a16:creationId xmlns:a16="http://schemas.microsoft.com/office/drawing/2014/main" id="{D0F3FB44-8881-4B47-9AAC-0D3B152E89C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0" name="Text Box 1">
          <a:extLst xmlns:a="http://schemas.openxmlformats.org/drawingml/2006/main">
            <a:ext uri="{FF2B5EF4-FFF2-40B4-BE49-F238E27FC236}">
              <a16:creationId xmlns:a16="http://schemas.microsoft.com/office/drawing/2014/main" id="{7EEEF690-B5B3-4EC9-B1DE-C7B8056334A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1" name="Text Box 1">
          <a:extLst xmlns:a="http://schemas.openxmlformats.org/drawingml/2006/main">
            <a:ext uri="{FF2B5EF4-FFF2-40B4-BE49-F238E27FC236}">
              <a16:creationId xmlns:a16="http://schemas.microsoft.com/office/drawing/2014/main" id="{7290219D-2B57-4A5C-93D6-2F9B7CFA98B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2" name="Text Box 1">
          <a:extLst xmlns:a="http://schemas.openxmlformats.org/drawingml/2006/main">
            <a:ext uri="{FF2B5EF4-FFF2-40B4-BE49-F238E27FC236}">
              <a16:creationId xmlns:a16="http://schemas.microsoft.com/office/drawing/2014/main" id="{DB4A0693-5E45-497F-9F61-3EC44C2C3B7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3" name="Text Box 1">
          <a:extLst xmlns:a="http://schemas.openxmlformats.org/drawingml/2006/main">
            <a:ext uri="{FF2B5EF4-FFF2-40B4-BE49-F238E27FC236}">
              <a16:creationId xmlns:a16="http://schemas.microsoft.com/office/drawing/2014/main" id="{AC2557D7-21E0-45A5-A53B-612188CE94F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4" name="Text Box 1">
          <a:extLst xmlns:a="http://schemas.openxmlformats.org/drawingml/2006/main">
            <a:ext uri="{FF2B5EF4-FFF2-40B4-BE49-F238E27FC236}">
              <a16:creationId xmlns:a16="http://schemas.microsoft.com/office/drawing/2014/main" id="{10BB5A70-9733-4524-BAD9-9575FCDB200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5" name="Text Box 1">
          <a:extLst xmlns:a="http://schemas.openxmlformats.org/drawingml/2006/main">
            <a:ext uri="{FF2B5EF4-FFF2-40B4-BE49-F238E27FC236}">
              <a16:creationId xmlns:a16="http://schemas.microsoft.com/office/drawing/2014/main" id="{CCBDADFF-B0B8-4760-900A-8427535FD7A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6" name="Text Box 1">
          <a:extLst xmlns:a="http://schemas.openxmlformats.org/drawingml/2006/main">
            <a:ext uri="{FF2B5EF4-FFF2-40B4-BE49-F238E27FC236}">
              <a16:creationId xmlns:a16="http://schemas.microsoft.com/office/drawing/2014/main" id="{BB397F87-6FD8-4D40-9C11-98E70CE010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7" name="Text Box 1">
          <a:extLst xmlns:a="http://schemas.openxmlformats.org/drawingml/2006/main">
            <a:ext uri="{FF2B5EF4-FFF2-40B4-BE49-F238E27FC236}">
              <a16:creationId xmlns:a16="http://schemas.microsoft.com/office/drawing/2014/main" id="{B693D45D-2BDC-4991-B6F6-56E23D48308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8" name="Text Box 1">
          <a:extLst xmlns:a="http://schemas.openxmlformats.org/drawingml/2006/main">
            <a:ext uri="{FF2B5EF4-FFF2-40B4-BE49-F238E27FC236}">
              <a16:creationId xmlns:a16="http://schemas.microsoft.com/office/drawing/2014/main" id="{01F41481-9B9B-4C5A-8405-2123E12234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9" name="Text Box 1">
          <a:extLst xmlns:a="http://schemas.openxmlformats.org/drawingml/2006/main">
            <a:ext uri="{FF2B5EF4-FFF2-40B4-BE49-F238E27FC236}">
              <a16:creationId xmlns:a16="http://schemas.microsoft.com/office/drawing/2014/main" id="{1570207C-3D6F-4CCB-9543-DF3735B034E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0" name="Text Box 1">
          <a:extLst xmlns:a="http://schemas.openxmlformats.org/drawingml/2006/main">
            <a:ext uri="{FF2B5EF4-FFF2-40B4-BE49-F238E27FC236}">
              <a16:creationId xmlns:a16="http://schemas.microsoft.com/office/drawing/2014/main" id="{071EF226-C002-4D64-B940-DE45E346670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1" name="Text Box 1">
          <a:extLst xmlns:a="http://schemas.openxmlformats.org/drawingml/2006/main">
            <a:ext uri="{FF2B5EF4-FFF2-40B4-BE49-F238E27FC236}">
              <a16:creationId xmlns:a16="http://schemas.microsoft.com/office/drawing/2014/main" id="{3699BC27-200B-4FFF-B524-B61BEE4D5A8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2" name="Text Box 1">
          <a:extLst xmlns:a="http://schemas.openxmlformats.org/drawingml/2006/main">
            <a:ext uri="{FF2B5EF4-FFF2-40B4-BE49-F238E27FC236}">
              <a16:creationId xmlns:a16="http://schemas.microsoft.com/office/drawing/2014/main" id="{832539B3-B1C9-4490-94C2-1AE0EE51C6F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3" name="Text Box 1">
          <a:extLst xmlns:a="http://schemas.openxmlformats.org/drawingml/2006/main">
            <a:ext uri="{FF2B5EF4-FFF2-40B4-BE49-F238E27FC236}">
              <a16:creationId xmlns:a16="http://schemas.microsoft.com/office/drawing/2014/main" id="{D6BE95AC-042A-4895-9E47-38B49AD1355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4" name="Text Box 1">
          <a:extLst xmlns:a="http://schemas.openxmlformats.org/drawingml/2006/main">
            <a:ext uri="{FF2B5EF4-FFF2-40B4-BE49-F238E27FC236}">
              <a16:creationId xmlns:a16="http://schemas.microsoft.com/office/drawing/2014/main" id="{F91CE479-34D3-4169-8C50-99D496CA848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5" name="Text Box 1">
          <a:extLst xmlns:a="http://schemas.openxmlformats.org/drawingml/2006/main">
            <a:ext uri="{FF2B5EF4-FFF2-40B4-BE49-F238E27FC236}">
              <a16:creationId xmlns:a16="http://schemas.microsoft.com/office/drawing/2014/main" id="{D5FD75E4-9190-43AA-9C2A-4C3E2C6B0AB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6" name="Text Box 1">
          <a:extLst xmlns:a="http://schemas.openxmlformats.org/drawingml/2006/main">
            <a:ext uri="{FF2B5EF4-FFF2-40B4-BE49-F238E27FC236}">
              <a16:creationId xmlns:a16="http://schemas.microsoft.com/office/drawing/2014/main" id="{0D633459-9562-43DE-AE10-AFE04BF6A73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7" name="Text Box 1">
          <a:extLst xmlns:a="http://schemas.openxmlformats.org/drawingml/2006/main">
            <a:ext uri="{FF2B5EF4-FFF2-40B4-BE49-F238E27FC236}">
              <a16:creationId xmlns:a16="http://schemas.microsoft.com/office/drawing/2014/main" id="{727B80A4-9AEB-4DEA-BFA2-226962EE47F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8" name="Text Box 1">
          <a:extLst xmlns:a="http://schemas.openxmlformats.org/drawingml/2006/main">
            <a:ext uri="{FF2B5EF4-FFF2-40B4-BE49-F238E27FC236}">
              <a16:creationId xmlns:a16="http://schemas.microsoft.com/office/drawing/2014/main" id="{A1CDD3E9-B10F-4842-A706-9C117413CA9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9" name="Text Box 1">
          <a:extLst xmlns:a="http://schemas.openxmlformats.org/drawingml/2006/main">
            <a:ext uri="{FF2B5EF4-FFF2-40B4-BE49-F238E27FC236}">
              <a16:creationId xmlns:a16="http://schemas.microsoft.com/office/drawing/2014/main" id="{6D9817BF-0FDB-4E51-9ACF-E9949B85F2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0" name="Text Box 1">
          <a:extLst xmlns:a="http://schemas.openxmlformats.org/drawingml/2006/main">
            <a:ext uri="{FF2B5EF4-FFF2-40B4-BE49-F238E27FC236}">
              <a16:creationId xmlns:a16="http://schemas.microsoft.com/office/drawing/2014/main" id="{E5645E10-6DB5-492C-9B4E-00DD11F8C8C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1" name="Text Box 1">
          <a:extLst xmlns:a="http://schemas.openxmlformats.org/drawingml/2006/main">
            <a:ext uri="{FF2B5EF4-FFF2-40B4-BE49-F238E27FC236}">
              <a16:creationId xmlns:a16="http://schemas.microsoft.com/office/drawing/2014/main" id="{82926D15-71E4-4E35-B3F0-C914C0BDC76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2" name="Text Box 1">
          <a:extLst xmlns:a="http://schemas.openxmlformats.org/drawingml/2006/main">
            <a:ext uri="{FF2B5EF4-FFF2-40B4-BE49-F238E27FC236}">
              <a16:creationId xmlns:a16="http://schemas.microsoft.com/office/drawing/2014/main" id="{193F61B4-851D-4AD0-8D56-417A731609F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3" name="Text Box 1">
          <a:extLst xmlns:a="http://schemas.openxmlformats.org/drawingml/2006/main">
            <a:ext uri="{FF2B5EF4-FFF2-40B4-BE49-F238E27FC236}">
              <a16:creationId xmlns:a16="http://schemas.microsoft.com/office/drawing/2014/main" id="{D234ABC4-1042-4AE5-88D9-2C8A19166E5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4" name="Text Box 1">
          <a:extLst xmlns:a="http://schemas.openxmlformats.org/drawingml/2006/main">
            <a:ext uri="{FF2B5EF4-FFF2-40B4-BE49-F238E27FC236}">
              <a16:creationId xmlns:a16="http://schemas.microsoft.com/office/drawing/2014/main" id="{0F829002-56C2-4DC5-AD38-649C12B267F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5" name="Text Box 1">
          <a:extLst xmlns:a="http://schemas.openxmlformats.org/drawingml/2006/main">
            <a:ext uri="{FF2B5EF4-FFF2-40B4-BE49-F238E27FC236}">
              <a16:creationId xmlns:a16="http://schemas.microsoft.com/office/drawing/2014/main" id="{56D87A45-653F-4DA9-B8BC-B1B9C81AA2A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6" name="Text Box 1">
          <a:extLst xmlns:a="http://schemas.openxmlformats.org/drawingml/2006/main">
            <a:ext uri="{FF2B5EF4-FFF2-40B4-BE49-F238E27FC236}">
              <a16:creationId xmlns:a16="http://schemas.microsoft.com/office/drawing/2014/main" id="{F3673939-2336-4FEA-91B6-C3E3107193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7" name="Text Box 1">
          <a:extLst xmlns:a="http://schemas.openxmlformats.org/drawingml/2006/main">
            <a:ext uri="{FF2B5EF4-FFF2-40B4-BE49-F238E27FC236}">
              <a16:creationId xmlns:a16="http://schemas.microsoft.com/office/drawing/2014/main" id="{63C7AEA0-F66C-4B71-9E65-DB91568C3E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8" name="Text Box 1">
          <a:extLst xmlns:a="http://schemas.openxmlformats.org/drawingml/2006/main">
            <a:ext uri="{FF2B5EF4-FFF2-40B4-BE49-F238E27FC236}">
              <a16:creationId xmlns:a16="http://schemas.microsoft.com/office/drawing/2014/main" id="{816BCDF8-A9EB-4344-9192-4ECDFDC9CD3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9" name="Text Box 1">
          <a:extLst xmlns:a="http://schemas.openxmlformats.org/drawingml/2006/main">
            <a:ext uri="{FF2B5EF4-FFF2-40B4-BE49-F238E27FC236}">
              <a16:creationId xmlns:a16="http://schemas.microsoft.com/office/drawing/2014/main" id="{A81E02AC-C55D-4A2B-9D25-30533A2234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0" name="Text Box 1">
          <a:extLst xmlns:a="http://schemas.openxmlformats.org/drawingml/2006/main">
            <a:ext uri="{FF2B5EF4-FFF2-40B4-BE49-F238E27FC236}">
              <a16:creationId xmlns:a16="http://schemas.microsoft.com/office/drawing/2014/main" id="{59E0784B-649C-48ED-BB67-8A6E96F3ED8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1" name="Text Box 1">
          <a:extLst xmlns:a="http://schemas.openxmlformats.org/drawingml/2006/main">
            <a:ext uri="{FF2B5EF4-FFF2-40B4-BE49-F238E27FC236}">
              <a16:creationId xmlns:a16="http://schemas.microsoft.com/office/drawing/2014/main" id="{8A8329D8-0050-4F01-82C9-DC323562CEB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2" name="Text Box 1">
          <a:extLst xmlns:a="http://schemas.openxmlformats.org/drawingml/2006/main">
            <a:ext uri="{FF2B5EF4-FFF2-40B4-BE49-F238E27FC236}">
              <a16:creationId xmlns:a16="http://schemas.microsoft.com/office/drawing/2014/main" id="{CFE51B75-D0AA-4134-850F-482C7B8EDE9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3" name="Text Box 1">
          <a:extLst xmlns:a="http://schemas.openxmlformats.org/drawingml/2006/main">
            <a:ext uri="{FF2B5EF4-FFF2-40B4-BE49-F238E27FC236}">
              <a16:creationId xmlns:a16="http://schemas.microsoft.com/office/drawing/2014/main" id="{5A652E7A-B853-4BFB-8456-34899098A57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4" name="Text Box 1">
          <a:extLst xmlns:a="http://schemas.openxmlformats.org/drawingml/2006/main">
            <a:ext uri="{FF2B5EF4-FFF2-40B4-BE49-F238E27FC236}">
              <a16:creationId xmlns:a16="http://schemas.microsoft.com/office/drawing/2014/main" id="{3A10A27D-609C-4391-B44F-F893CF525A2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5" name="Text Box 1">
          <a:extLst xmlns:a="http://schemas.openxmlformats.org/drawingml/2006/main">
            <a:ext uri="{FF2B5EF4-FFF2-40B4-BE49-F238E27FC236}">
              <a16:creationId xmlns:a16="http://schemas.microsoft.com/office/drawing/2014/main" id="{8A880533-C053-44E3-B0FD-07304DABE2D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6" name="Text Box 1">
          <a:extLst xmlns:a="http://schemas.openxmlformats.org/drawingml/2006/main">
            <a:ext uri="{FF2B5EF4-FFF2-40B4-BE49-F238E27FC236}">
              <a16:creationId xmlns:a16="http://schemas.microsoft.com/office/drawing/2014/main" id="{C5F88879-8BB6-4202-B1E8-DB19D708A3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7" name="Text Box 1">
          <a:extLst xmlns:a="http://schemas.openxmlformats.org/drawingml/2006/main">
            <a:ext uri="{FF2B5EF4-FFF2-40B4-BE49-F238E27FC236}">
              <a16:creationId xmlns:a16="http://schemas.microsoft.com/office/drawing/2014/main" id="{A7DB96DA-FEDC-45C6-B4F1-252017ABE37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8" name="Text Box 1">
          <a:extLst xmlns:a="http://schemas.openxmlformats.org/drawingml/2006/main">
            <a:ext uri="{FF2B5EF4-FFF2-40B4-BE49-F238E27FC236}">
              <a16:creationId xmlns:a16="http://schemas.microsoft.com/office/drawing/2014/main" id="{39EF2428-F358-4F34-92E6-3D75515B4C2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9" name="Text Box 1">
          <a:extLst xmlns:a="http://schemas.openxmlformats.org/drawingml/2006/main">
            <a:ext uri="{FF2B5EF4-FFF2-40B4-BE49-F238E27FC236}">
              <a16:creationId xmlns:a16="http://schemas.microsoft.com/office/drawing/2014/main" id="{0F54065E-4E31-467A-837B-B6F04D7FE1E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0" name="Text Box 1">
          <a:extLst xmlns:a="http://schemas.openxmlformats.org/drawingml/2006/main">
            <a:ext uri="{FF2B5EF4-FFF2-40B4-BE49-F238E27FC236}">
              <a16:creationId xmlns:a16="http://schemas.microsoft.com/office/drawing/2014/main" id="{7D77C4C2-D33A-45B6-A3C1-5079567060B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1" name="Text Box 1">
          <a:extLst xmlns:a="http://schemas.openxmlformats.org/drawingml/2006/main">
            <a:ext uri="{FF2B5EF4-FFF2-40B4-BE49-F238E27FC236}">
              <a16:creationId xmlns:a16="http://schemas.microsoft.com/office/drawing/2014/main" id="{AD72B92B-1517-4944-B172-2800E52A93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2" name="Text Box 1">
          <a:extLst xmlns:a="http://schemas.openxmlformats.org/drawingml/2006/main">
            <a:ext uri="{FF2B5EF4-FFF2-40B4-BE49-F238E27FC236}">
              <a16:creationId xmlns:a16="http://schemas.microsoft.com/office/drawing/2014/main" id="{C85E9EBE-A837-4E9B-9A01-DA581EC0EB6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3" name="Text Box 1">
          <a:extLst xmlns:a="http://schemas.openxmlformats.org/drawingml/2006/main">
            <a:ext uri="{FF2B5EF4-FFF2-40B4-BE49-F238E27FC236}">
              <a16:creationId xmlns:a16="http://schemas.microsoft.com/office/drawing/2014/main" id="{0D7A6AA0-7D2E-409F-8D68-E0E6CB2CF74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4" name="Text Box 1">
          <a:extLst xmlns:a="http://schemas.openxmlformats.org/drawingml/2006/main">
            <a:ext uri="{FF2B5EF4-FFF2-40B4-BE49-F238E27FC236}">
              <a16:creationId xmlns:a16="http://schemas.microsoft.com/office/drawing/2014/main" id="{2C92F416-A6C6-405A-8732-6296E9B38F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5" name="Text Box 1">
          <a:extLst xmlns:a="http://schemas.openxmlformats.org/drawingml/2006/main">
            <a:ext uri="{FF2B5EF4-FFF2-40B4-BE49-F238E27FC236}">
              <a16:creationId xmlns:a16="http://schemas.microsoft.com/office/drawing/2014/main" id="{7BE69293-321D-4A06-8F9E-E8D22930168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6" name="Text Box 1">
          <a:extLst xmlns:a="http://schemas.openxmlformats.org/drawingml/2006/main">
            <a:ext uri="{FF2B5EF4-FFF2-40B4-BE49-F238E27FC236}">
              <a16:creationId xmlns:a16="http://schemas.microsoft.com/office/drawing/2014/main" id="{2C2D61D2-7F70-40D3-BF3A-6C4B8DA23E3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7" name="Text Box 1">
          <a:extLst xmlns:a="http://schemas.openxmlformats.org/drawingml/2006/main">
            <a:ext uri="{FF2B5EF4-FFF2-40B4-BE49-F238E27FC236}">
              <a16:creationId xmlns:a16="http://schemas.microsoft.com/office/drawing/2014/main" id="{37077310-894A-4D90-A705-C00A86038D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8" name="Text Box 1">
          <a:extLst xmlns:a="http://schemas.openxmlformats.org/drawingml/2006/main">
            <a:ext uri="{FF2B5EF4-FFF2-40B4-BE49-F238E27FC236}">
              <a16:creationId xmlns:a16="http://schemas.microsoft.com/office/drawing/2014/main" id="{9586F634-169D-43A9-BA00-2E89662DD40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9" name="Text Box 1">
          <a:extLst xmlns:a="http://schemas.openxmlformats.org/drawingml/2006/main">
            <a:ext uri="{FF2B5EF4-FFF2-40B4-BE49-F238E27FC236}">
              <a16:creationId xmlns:a16="http://schemas.microsoft.com/office/drawing/2014/main" id="{97BD22E9-FF2F-4422-BC48-7C30FD8317B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0" name="Text Box 1">
          <a:extLst xmlns:a="http://schemas.openxmlformats.org/drawingml/2006/main">
            <a:ext uri="{FF2B5EF4-FFF2-40B4-BE49-F238E27FC236}">
              <a16:creationId xmlns:a16="http://schemas.microsoft.com/office/drawing/2014/main" id="{6E29AAD4-3DC4-4E52-B189-AB38D992085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1" name="Text Box 1">
          <a:extLst xmlns:a="http://schemas.openxmlformats.org/drawingml/2006/main">
            <a:ext uri="{FF2B5EF4-FFF2-40B4-BE49-F238E27FC236}">
              <a16:creationId xmlns:a16="http://schemas.microsoft.com/office/drawing/2014/main" id="{76817278-4E75-49E5-A4FD-FFF88B49B8B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2" name="Text Box 1">
          <a:extLst xmlns:a="http://schemas.openxmlformats.org/drawingml/2006/main">
            <a:ext uri="{FF2B5EF4-FFF2-40B4-BE49-F238E27FC236}">
              <a16:creationId xmlns:a16="http://schemas.microsoft.com/office/drawing/2014/main" id="{4DE34136-4DC8-4C5F-9812-7841B7EADD9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3" name="Text Box 1">
          <a:extLst xmlns:a="http://schemas.openxmlformats.org/drawingml/2006/main">
            <a:ext uri="{FF2B5EF4-FFF2-40B4-BE49-F238E27FC236}">
              <a16:creationId xmlns:a16="http://schemas.microsoft.com/office/drawing/2014/main" id="{90275D3A-F5B8-4F6B-8871-58AE453AECB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4" name="Text Box 1">
          <a:extLst xmlns:a="http://schemas.openxmlformats.org/drawingml/2006/main">
            <a:ext uri="{FF2B5EF4-FFF2-40B4-BE49-F238E27FC236}">
              <a16:creationId xmlns:a16="http://schemas.microsoft.com/office/drawing/2014/main" id="{5E0977B9-46EF-4F0B-9379-FBB57A0B327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5" name="Text Box 1">
          <a:extLst xmlns:a="http://schemas.openxmlformats.org/drawingml/2006/main">
            <a:ext uri="{FF2B5EF4-FFF2-40B4-BE49-F238E27FC236}">
              <a16:creationId xmlns:a16="http://schemas.microsoft.com/office/drawing/2014/main" id="{EEC043CE-7113-4E06-B887-AAB9B3F6721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6" name="Text Box 1">
          <a:extLst xmlns:a="http://schemas.openxmlformats.org/drawingml/2006/main">
            <a:ext uri="{FF2B5EF4-FFF2-40B4-BE49-F238E27FC236}">
              <a16:creationId xmlns:a16="http://schemas.microsoft.com/office/drawing/2014/main" id="{43BDDE02-93FA-4E3F-B2F0-04F54F7F6A0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7" name="Text Box 1">
          <a:extLst xmlns:a="http://schemas.openxmlformats.org/drawingml/2006/main">
            <a:ext uri="{FF2B5EF4-FFF2-40B4-BE49-F238E27FC236}">
              <a16:creationId xmlns:a16="http://schemas.microsoft.com/office/drawing/2014/main" id="{5B198D66-ECCA-4F6F-8A21-5C0D02B919C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8" name="Text Box 1">
          <a:extLst xmlns:a="http://schemas.openxmlformats.org/drawingml/2006/main">
            <a:ext uri="{FF2B5EF4-FFF2-40B4-BE49-F238E27FC236}">
              <a16:creationId xmlns:a16="http://schemas.microsoft.com/office/drawing/2014/main" id="{5E711CBF-1514-4E02-9025-66539DB6FD2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9" name="Text Box 1">
          <a:extLst xmlns:a="http://schemas.openxmlformats.org/drawingml/2006/main">
            <a:ext uri="{FF2B5EF4-FFF2-40B4-BE49-F238E27FC236}">
              <a16:creationId xmlns:a16="http://schemas.microsoft.com/office/drawing/2014/main" id="{B23B0E21-31E4-4EB2-BF5A-D8EF8B0EA6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0" name="Text Box 1">
          <a:extLst xmlns:a="http://schemas.openxmlformats.org/drawingml/2006/main">
            <a:ext uri="{FF2B5EF4-FFF2-40B4-BE49-F238E27FC236}">
              <a16:creationId xmlns:a16="http://schemas.microsoft.com/office/drawing/2014/main" id="{8D6BBD0C-FB4A-4421-B3D0-4E25560D84D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1" name="Text Box 1">
          <a:extLst xmlns:a="http://schemas.openxmlformats.org/drawingml/2006/main">
            <a:ext uri="{FF2B5EF4-FFF2-40B4-BE49-F238E27FC236}">
              <a16:creationId xmlns:a16="http://schemas.microsoft.com/office/drawing/2014/main" id="{02D58FC1-F788-4D6E-9C9F-E221528C9E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2" name="Text Box 1">
          <a:extLst xmlns:a="http://schemas.openxmlformats.org/drawingml/2006/main">
            <a:ext uri="{FF2B5EF4-FFF2-40B4-BE49-F238E27FC236}">
              <a16:creationId xmlns:a16="http://schemas.microsoft.com/office/drawing/2014/main" id="{07DF23A4-449A-436E-9F96-50BE3B5AA5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3" name="Text Box 1">
          <a:extLst xmlns:a="http://schemas.openxmlformats.org/drawingml/2006/main">
            <a:ext uri="{FF2B5EF4-FFF2-40B4-BE49-F238E27FC236}">
              <a16:creationId xmlns:a16="http://schemas.microsoft.com/office/drawing/2014/main" id="{8A61EDFE-A23B-4EB9-B5DB-658FF9F9133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4" name="Text Box 1">
          <a:extLst xmlns:a="http://schemas.openxmlformats.org/drawingml/2006/main">
            <a:ext uri="{FF2B5EF4-FFF2-40B4-BE49-F238E27FC236}">
              <a16:creationId xmlns:a16="http://schemas.microsoft.com/office/drawing/2014/main" id="{30A7D652-0642-41A0-99FF-419A0B13A58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5" name="Text Box 1">
          <a:extLst xmlns:a="http://schemas.openxmlformats.org/drawingml/2006/main">
            <a:ext uri="{FF2B5EF4-FFF2-40B4-BE49-F238E27FC236}">
              <a16:creationId xmlns:a16="http://schemas.microsoft.com/office/drawing/2014/main" id="{84ED02A7-4EA8-487D-A694-3DB51BE5E9C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6" name="Text Box 1">
          <a:extLst xmlns:a="http://schemas.openxmlformats.org/drawingml/2006/main">
            <a:ext uri="{FF2B5EF4-FFF2-40B4-BE49-F238E27FC236}">
              <a16:creationId xmlns:a16="http://schemas.microsoft.com/office/drawing/2014/main" id="{875786D1-8CE3-46ED-8970-9773B61A847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7" name="Text Box 1">
          <a:extLst xmlns:a="http://schemas.openxmlformats.org/drawingml/2006/main">
            <a:ext uri="{FF2B5EF4-FFF2-40B4-BE49-F238E27FC236}">
              <a16:creationId xmlns:a16="http://schemas.microsoft.com/office/drawing/2014/main" id="{A607C7A3-2736-4D0C-B6C7-48D2589889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8" name="Text Box 1">
          <a:extLst xmlns:a="http://schemas.openxmlformats.org/drawingml/2006/main">
            <a:ext uri="{FF2B5EF4-FFF2-40B4-BE49-F238E27FC236}">
              <a16:creationId xmlns:a16="http://schemas.microsoft.com/office/drawing/2014/main" id="{5DAC73EC-4735-416A-9436-1FE88EAB209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9" name="Text Box 1">
          <a:extLst xmlns:a="http://schemas.openxmlformats.org/drawingml/2006/main">
            <a:ext uri="{FF2B5EF4-FFF2-40B4-BE49-F238E27FC236}">
              <a16:creationId xmlns:a16="http://schemas.microsoft.com/office/drawing/2014/main" id="{13CAD2C2-7F86-4B3A-BF2B-07B881FBE11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0" name="Text Box 1">
          <a:extLst xmlns:a="http://schemas.openxmlformats.org/drawingml/2006/main">
            <a:ext uri="{FF2B5EF4-FFF2-40B4-BE49-F238E27FC236}">
              <a16:creationId xmlns:a16="http://schemas.microsoft.com/office/drawing/2014/main" id="{BD86CE04-D063-47A0-9E6D-D829AB84ABD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1" name="Text Box 1">
          <a:extLst xmlns:a="http://schemas.openxmlformats.org/drawingml/2006/main">
            <a:ext uri="{FF2B5EF4-FFF2-40B4-BE49-F238E27FC236}">
              <a16:creationId xmlns:a16="http://schemas.microsoft.com/office/drawing/2014/main" id="{B0122790-EA40-483C-BEC4-1838018077E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2" name="Text Box 1">
          <a:extLst xmlns:a="http://schemas.openxmlformats.org/drawingml/2006/main">
            <a:ext uri="{FF2B5EF4-FFF2-40B4-BE49-F238E27FC236}">
              <a16:creationId xmlns:a16="http://schemas.microsoft.com/office/drawing/2014/main" id="{F7901DEF-F793-43C3-B323-30AABB580F8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3" name="Text Box 1">
          <a:extLst xmlns:a="http://schemas.openxmlformats.org/drawingml/2006/main">
            <a:ext uri="{FF2B5EF4-FFF2-40B4-BE49-F238E27FC236}">
              <a16:creationId xmlns:a16="http://schemas.microsoft.com/office/drawing/2014/main" id="{8F8928D0-4246-46AB-B44F-4822E124EBF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4" name="Text Box 1">
          <a:extLst xmlns:a="http://schemas.openxmlformats.org/drawingml/2006/main">
            <a:ext uri="{FF2B5EF4-FFF2-40B4-BE49-F238E27FC236}">
              <a16:creationId xmlns:a16="http://schemas.microsoft.com/office/drawing/2014/main" id="{E28F10DB-BE5B-45A8-9DF7-8983D4E9E7A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5" name="Text Box 1">
          <a:extLst xmlns:a="http://schemas.openxmlformats.org/drawingml/2006/main">
            <a:ext uri="{FF2B5EF4-FFF2-40B4-BE49-F238E27FC236}">
              <a16:creationId xmlns:a16="http://schemas.microsoft.com/office/drawing/2014/main" id="{87CDD87D-31E0-4D88-9A18-A728438F61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6" name="Text Box 1">
          <a:extLst xmlns:a="http://schemas.openxmlformats.org/drawingml/2006/main">
            <a:ext uri="{FF2B5EF4-FFF2-40B4-BE49-F238E27FC236}">
              <a16:creationId xmlns:a16="http://schemas.microsoft.com/office/drawing/2014/main" id="{FED72E81-9331-45B0-8F1F-5CF8AD83031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7" name="Text Box 1">
          <a:extLst xmlns:a="http://schemas.openxmlformats.org/drawingml/2006/main">
            <a:ext uri="{FF2B5EF4-FFF2-40B4-BE49-F238E27FC236}">
              <a16:creationId xmlns:a16="http://schemas.microsoft.com/office/drawing/2014/main" id="{3E35EC35-56E6-485A-B263-6E37164439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8" name="Text Box 1">
          <a:extLst xmlns:a="http://schemas.openxmlformats.org/drawingml/2006/main">
            <a:ext uri="{FF2B5EF4-FFF2-40B4-BE49-F238E27FC236}">
              <a16:creationId xmlns:a16="http://schemas.microsoft.com/office/drawing/2014/main" id="{6EC06D9A-53DD-4B22-809B-F84212D74E8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9" name="Text Box 1">
          <a:extLst xmlns:a="http://schemas.openxmlformats.org/drawingml/2006/main">
            <a:ext uri="{FF2B5EF4-FFF2-40B4-BE49-F238E27FC236}">
              <a16:creationId xmlns:a16="http://schemas.microsoft.com/office/drawing/2014/main" id="{C5CF42F3-A51D-4AA7-B609-724AC9F4FB7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0" name="Text Box 1">
          <a:extLst xmlns:a="http://schemas.openxmlformats.org/drawingml/2006/main">
            <a:ext uri="{FF2B5EF4-FFF2-40B4-BE49-F238E27FC236}">
              <a16:creationId xmlns:a16="http://schemas.microsoft.com/office/drawing/2014/main" id="{B0B55FCB-3BAE-4910-A4E8-DBEA298A6A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1" name="Text Box 1">
          <a:extLst xmlns:a="http://schemas.openxmlformats.org/drawingml/2006/main">
            <a:ext uri="{FF2B5EF4-FFF2-40B4-BE49-F238E27FC236}">
              <a16:creationId xmlns:a16="http://schemas.microsoft.com/office/drawing/2014/main" id="{A0EE82D6-5DDD-4285-AEBC-EDB2A611DAF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2" name="Text Box 1">
          <a:extLst xmlns:a="http://schemas.openxmlformats.org/drawingml/2006/main">
            <a:ext uri="{FF2B5EF4-FFF2-40B4-BE49-F238E27FC236}">
              <a16:creationId xmlns:a16="http://schemas.microsoft.com/office/drawing/2014/main" id="{C94C72E1-A3EB-4831-8754-EA3CFDCACE6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3" name="Text Box 1">
          <a:extLst xmlns:a="http://schemas.openxmlformats.org/drawingml/2006/main">
            <a:ext uri="{FF2B5EF4-FFF2-40B4-BE49-F238E27FC236}">
              <a16:creationId xmlns:a16="http://schemas.microsoft.com/office/drawing/2014/main" id="{7F891ED6-F07E-468F-88A6-B1B22253E88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4" name="Text Box 1">
          <a:extLst xmlns:a="http://schemas.openxmlformats.org/drawingml/2006/main">
            <a:ext uri="{FF2B5EF4-FFF2-40B4-BE49-F238E27FC236}">
              <a16:creationId xmlns:a16="http://schemas.microsoft.com/office/drawing/2014/main" id="{3CC3F065-2F2D-46A7-B469-235B31700D7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5" name="Text Box 1">
          <a:extLst xmlns:a="http://schemas.openxmlformats.org/drawingml/2006/main">
            <a:ext uri="{FF2B5EF4-FFF2-40B4-BE49-F238E27FC236}">
              <a16:creationId xmlns:a16="http://schemas.microsoft.com/office/drawing/2014/main" id="{7F76B8C7-7E0D-48C3-B254-C17BE8B6D25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6" name="Text Box 1">
          <a:extLst xmlns:a="http://schemas.openxmlformats.org/drawingml/2006/main">
            <a:ext uri="{FF2B5EF4-FFF2-40B4-BE49-F238E27FC236}">
              <a16:creationId xmlns:a16="http://schemas.microsoft.com/office/drawing/2014/main" id="{F9815BCB-A310-48E2-9229-8738D99F17A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7" name="Text Box 1">
          <a:extLst xmlns:a="http://schemas.openxmlformats.org/drawingml/2006/main">
            <a:ext uri="{FF2B5EF4-FFF2-40B4-BE49-F238E27FC236}">
              <a16:creationId xmlns:a16="http://schemas.microsoft.com/office/drawing/2014/main" id="{2D7E9EED-EE75-4088-BD73-6596D4B8707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8" name="Text Box 1">
          <a:extLst xmlns:a="http://schemas.openxmlformats.org/drawingml/2006/main">
            <a:ext uri="{FF2B5EF4-FFF2-40B4-BE49-F238E27FC236}">
              <a16:creationId xmlns:a16="http://schemas.microsoft.com/office/drawing/2014/main" id="{E4E7C77B-28B8-4E56-9FD4-2745A6A3A97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9" name="Text Box 1">
          <a:extLst xmlns:a="http://schemas.openxmlformats.org/drawingml/2006/main">
            <a:ext uri="{FF2B5EF4-FFF2-40B4-BE49-F238E27FC236}">
              <a16:creationId xmlns:a16="http://schemas.microsoft.com/office/drawing/2014/main" id="{80C3A4D1-CC91-47F6-99BB-368138DE80A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0" name="Text Box 1">
          <a:extLst xmlns:a="http://schemas.openxmlformats.org/drawingml/2006/main">
            <a:ext uri="{FF2B5EF4-FFF2-40B4-BE49-F238E27FC236}">
              <a16:creationId xmlns:a16="http://schemas.microsoft.com/office/drawing/2014/main" id="{0C5CB31A-6614-469F-BDF1-200077DD10A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1" name="Text Box 1">
          <a:extLst xmlns:a="http://schemas.openxmlformats.org/drawingml/2006/main">
            <a:ext uri="{FF2B5EF4-FFF2-40B4-BE49-F238E27FC236}">
              <a16:creationId xmlns:a16="http://schemas.microsoft.com/office/drawing/2014/main" id="{BF6978A5-45C9-4E82-97FC-7A7009CE523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2" name="Text Box 1">
          <a:extLst xmlns:a="http://schemas.openxmlformats.org/drawingml/2006/main">
            <a:ext uri="{FF2B5EF4-FFF2-40B4-BE49-F238E27FC236}">
              <a16:creationId xmlns:a16="http://schemas.microsoft.com/office/drawing/2014/main" id="{560C951D-2EB7-4C84-B27C-DE20F0516AE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3" name="Text Box 1">
          <a:extLst xmlns:a="http://schemas.openxmlformats.org/drawingml/2006/main">
            <a:ext uri="{FF2B5EF4-FFF2-40B4-BE49-F238E27FC236}">
              <a16:creationId xmlns:a16="http://schemas.microsoft.com/office/drawing/2014/main" id="{6D646034-438A-40FD-B09C-94ADBFE4768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4" name="Text Box 1">
          <a:extLst xmlns:a="http://schemas.openxmlformats.org/drawingml/2006/main">
            <a:ext uri="{FF2B5EF4-FFF2-40B4-BE49-F238E27FC236}">
              <a16:creationId xmlns:a16="http://schemas.microsoft.com/office/drawing/2014/main" id="{EA490CA9-C7F4-46C5-9D1C-C558A15EC19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5" name="Text Box 1">
          <a:extLst xmlns:a="http://schemas.openxmlformats.org/drawingml/2006/main">
            <a:ext uri="{FF2B5EF4-FFF2-40B4-BE49-F238E27FC236}">
              <a16:creationId xmlns:a16="http://schemas.microsoft.com/office/drawing/2014/main" id="{38A72E2D-8C19-45C7-83DC-2920B7BBBF0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6" name="Text Box 1">
          <a:extLst xmlns:a="http://schemas.openxmlformats.org/drawingml/2006/main">
            <a:ext uri="{FF2B5EF4-FFF2-40B4-BE49-F238E27FC236}">
              <a16:creationId xmlns:a16="http://schemas.microsoft.com/office/drawing/2014/main" id="{B9DFC3A5-BA97-4CE7-B859-2B28518B3F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7" name="Text Box 1">
          <a:extLst xmlns:a="http://schemas.openxmlformats.org/drawingml/2006/main">
            <a:ext uri="{FF2B5EF4-FFF2-40B4-BE49-F238E27FC236}">
              <a16:creationId xmlns:a16="http://schemas.microsoft.com/office/drawing/2014/main" id="{088011B7-BF02-4041-8509-823B139FDA9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8" name="Text Box 1">
          <a:extLst xmlns:a="http://schemas.openxmlformats.org/drawingml/2006/main">
            <a:ext uri="{FF2B5EF4-FFF2-40B4-BE49-F238E27FC236}">
              <a16:creationId xmlns:a16="http://schemas.microsoft.com/office/drawing/2014/main" id="{BB90B15F-2549-45EF-AF3D-5BFC3C8F9C2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9" name="Text Box 1">
          <a:extLst xmlns:a="http://schemas.openxmlformats.org/drawingml/2006/main">
            <a:ext uri="{FF2B5EF4-FFF2-40B4-BE49-F238E27FC236}">
              <a16:creationId xmlns:a16="http://schemas.microsoft.com/office/drawing/2014/main" id="{E38D3C69-CA3E-40B4-99C6-896C4B501CF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0" name="Text Box 1">
          <a:extLst xmlns:a="http://schemas.openxmlformats.org/drawingml/2006/main">
            <a:ext uri="{FF2B5EF4-FFF2-40B4-BE49-F238E27FC236}">
              <a16:creationId xmlns:a16="http://schemas.microsoft.com/office/drawing/2014/main" id="{566845B8-2F1C-402F-8167-07B31F3E103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1" name="Text Box 1">
          <a:extLst xmlns:a="http://schemas.openxmlformats.org/drawingml/2006/main">
            <a:ext uri="{FF2B5EF4-FFF2-40B4-BE49-F238E27FC236}">
              <a16:creationId xmlns:a16="http://schemas.microsoft.com/office/drawing/2014/main" id="{E97276AC-F62F-49EC-BCE3-CBE2147B81C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2" name="Text Box 1">
          <a:extLst xmlns:a="http://schemas.openxmlformats.org/drawingml/2006/main">
            <a:ext uri="{FF2B5EF4-FFF2-40B4-BE49-F238E27FC236}">
              <a16:creationId xmlns:a16="http://schemas.microsoft.com/office/drawing/2014/main" id="{7E4DA73D-EDBD-4C74-98BF-FDCB6E2FC88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3" name="Text Box 1">
          <a:extLst xmlns:a="http://schemas.openxmlformats.org/drawingml/2006/main">
            <a:ext uri="{FF2B5EF4-FFF2-40B4-BE49-F238E27FC236}">
              <a16:creationId xmlns:a16="http://schemas.microsoft.com/office/drawing/2014/main" id="{51A9FC56-B704-4C74-89DB-4BABB1B3AF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4" name="Text Box 1">
          <a:extLst xmlns:a="http://schemas.openxmlformats.org/drawingml/2006/main">
            <a:ext uri="{FF2B5EF4-FFF2-40B4-BE49-F238E27FC236}">
              <a16:creationId xmlns:a16="http://schemas.microsoft.com/office/drawing/2014/main" id="{E13014EF-FD5E-4071-9F81-A26DAE9FD21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5" name="Text Box 1">
          <a:extLst xmlns:a="http://schemas.openxmlformats.org/drawingml/2006/main">
            <a:ext uri="{FF2B5EF4-FFF2-40B4-BE49-F238E27FC236}">
              <a16:creationId xmlns:a16="http://schemas.microsoft.com/office/drawing/2014/main" id="{F382BE94-65F2-4B59-A40E-74930CFBB3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6" name="Text Box 1">
          <a:extLst xmlns:a="http://schemas.openxmlformats.org/drawingml/2006/main">
            <a:ext uri="{FF2B5EF4-FFF2-40B4-BE49-F238E27FC236}">
              <a16:creationId xmlns:a16="http://schemas.microsoft.com/office/drawing/2014/main" id="{8D87B5F9-8CC7-4CA2-9C6A-C4CE18088DE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7" name="Text Box 1">
          <a:extLst xmlns:a="http://schemas.openxmlformats.org/drawingml/2006/main">
            <a:ext uri="{FF2B5EF4-FFF2-40B4-BE49-F238E27FC236}">
              <a16:creationId xmlns:a16="http://schemas.microsoft.com/office/drawing/2014/main" id="{E6A18BF9-98DE-4011-817F-8AF1800BBCF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8" name="Text Box 1">
          <a:extLst xmlns:a="http://schemas.openxmlformats.org/drawingml/2006/main">
            <a:ext uri="{FF2B5EF4-FFF2-40B4-BE49-F238E27FC236}">
              <a16:creationId xmlns:a16="http://schemas.microsoft.com/office/drawing/2014/main" id="{95DF5D57-ED91-424F-ADE3-E4DAE071FA3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9" name="Text Box 1">
          <a:extLst xmlns:a="http://schemas.openxmlformats.org/drawingml/2006/main">
            <a:ext uri="{FF2B5EF4-FFF2-40B4-BE49-F238E27FC236}">
              <a16:creationId xmlns:a16="http://schemas.microsoft.com/office/drawing/2014/main" id="{A6FC769E-B2AE-4CD8-9589-24446F07B5A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0" name="Text Box 1">
          <a:extLst xmlns:a="http://schemas.openxmlformats.org/drawingml/2006/main">
            <a:ext uri="{FF2B5EF4-FFF2-40B4-BE49-F238E27FC236}">
              <a16:creationId xmlns:a16="http://schemas.microsoft.com/office/drawing/2014/main" id="{5767BC82-3502-4E8A-BC51-0DBA4BE2F64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1" name="Text Box 1">
          <a:extLst xmlns:a="http://schemas.openxmlformats.org/drawingml/2006/main">
            <a:ext uri="{FF2B5EF4-FFF2-40B4-BE49-F238E27FC236}">
              <a16:creationId xmlns:a16="http://schemas.microsoft.com/office/drawing/2014/main" id="{2DE3BEBD-BF7B-4E3A-9DB1-A3CFA844F10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2" name="Text Box 1">
          <a:extLst xmlns:a="http://schemas.openxmlformats.org/drawingml/2006/main">
            <a:ext uri="{FF2B5EF4-FFF2-40B4-BE49-F238E27FC236}">
              <a16:creationId xmlns:a16="http://schemas.microsoft.com/office/drawing/2014/main" id="{6BE28EDE-95F1-454B-8CE4-AEF9964F9DB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3" name="Text Box 1">
          <a:extLst xmlns:a="http://schemas.openxmlformats.org/drawingml/2006/main">
            <a:ext uri="{FF2B5EF4-FFF2-40B4-BE49-F238E27FC236}">
              <a16:creationId xmlns:a16="http://schemas.microsoft.com/office/drawing/2014/main" id="{87DA54FB-1878-4168-9BDC-42903082E27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4" name="Text Box 1">
          <a:extLst xmlns:a="http://schemas.openxmlformats.org/drawingml/2006/main">
            <a:ext uri="{FF2B5EF4-FFF2-40B4-BE49-F238E27FC236}">
              <a16:creationId xmlns:a16="http://schemas.microsoft.com/office/drawing/2014/main" id="{658AA469-D210-433E-99C5-1F7552D873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5" name="Text Box 1">
          <a:extLst xmlns:a="http://schemas.openxmlformats.org/drawingml/2006/main">
            <a:ext uri="{FF2B5EF4-FFF2-40B4-BE49-F238E27FC236}">
              <a16:creationId xmlns:a16="http://schemas.microsoft.com/office/drawing/2014/main" id="{4BDAC4CD-5D0F-4BA9-9757-160ED23733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6" name="Text Box 1">
          <a:extLst xmlns:a="http://schemas.openxmlformats.org/drawingml/2006/main">
            <a:ext uri="{FF2B5EF4-FFF2-40B4-BE49-F238E27FC236}">
              <a16:creationId xmlns:a16="http://schemas.microsoft.com/office/drawing/2014/main" id="{FECD466C-6E85-4370-B613-74422D85EC8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7" name="Text Box 1">
          <a:extLst xmlns:a="http://schemas.openxmlformats.org/drawingml/2006/main">
            <a:ext uri="{FF2B5EF4-FFF2-40B4-BE49-F238E27FC236}">
              <a16:creationId xmlns:a16="http://schemas.microsoft.com/office/drawing/2014/main" id="{A408D78A-B0DA-4E2A-A9C6-9F928BBA7D2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8" name="Text Box 1">
          <a:extLst xmlns:a="http://schemas.openxmlformats.org/drawingml/2006/main">
            <a:ext uri="{FF2B5EF4-FFF2-40B4-BE49-F238E27FC236}">
              <a16:creationId xmlns:a16="http://schemas.microsoft.com/office/drawing/2014/main" id="{EFCB5F6A-B839-4D88-AD48-D18C894697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9" name="Text Box 1">
          <a:extLst xmlns:a="http://schemas.openxmlformats.org/drawingml/2006/main">
            <a:ext uri="{FF2B5EF4-FFF2-40B4-BE49-F238E27FC236}">
              <a16:creationId xmlns:a16="http://schemas.microsoft.com/office/drawing/2014/main" id="{E59452E5-1720-47B9-9A26-CBC1B3DD146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0" name="Text Box 1">
          <a:extLst xmlns:a="http://schemas.openxmlformats.org/drawingml/2006/main">
            <a:ext uri="{FF2B5EF4-FFF2-40B4-BE49-F238E27FC236}">
              <a16:creationId xmlns:a16="http://schemas.microsoft.com/office/drawing/2014/main" id="{E8E5BBDA-3A99-4237-B879-E7DCC63E0BA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1" name="Text Box 1">
          <a:extLst xmlns:a="http://schemas.openxmlformats.org/drawingml/2006/main">
            <a:ext uri="{FF2B5EF4-FFF2-40B4-BE49-F238E27FC236}">
              <a16:creationId xmlns:a16="http://schemas.microsoft.com/office/drawing/2014/main" id="{8A142618-F9C5-4038-95C1-448321B71B3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2" name="Text Box 1">
          <a:extLst xmlns:a="http://schemas.openxmlformats.org/drawingml/2006/main">
            <a:ext uri="{FF2B5EF4-FFF2-40B4-BE49-F238E27FC236}">
              <a16:creationId xmlns:a16="http://schemas.microsoft.com/office/drawing/2014/main" id="{DD68DF0A-D5D4-4390-95A2-FB289CE9F42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3" name="Text Box 1">
          <a:extLst xmlns:a="http://schemas.openxmlformats.org/drawingml/2006/main">
            <a:ext uri="{FF2B5EF4-FFF2-40B4-BE49-F238E27FC236}">
              <a16:creationId xmlns:a16="http://schemas.microsoft.com/office/drawing/2014/main" id="{43BF56A8-BD6C-48ED-8A3D-52A12187525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4" name="Text Box 1">
          <a:extLst xmlns:a="http://schemas.openxmlformats.org/drawingml/2006/main">
            <a:ext uri="{FF2B5EF4-FFF2-40B4-BE49-F238E27FC236}">
              <a16:creationId xmlns:a16="http://schemas.microsoft.com/office/drawing/2014/main" id="{4CF63668-3CCC-40C5-A1E2-982C0AFEE1F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5" name="Text Box 1">
          <a:extLst xmlns:a="http://schemas.openxmlformats.org/drawingml/2006/main">
            <a:ext uri="{FF2B5EF4-FFF2-40B4-BE49-F238E27FC236}">
              <a16:creationId xmlns:a16="http://schemas.microsoft.com/office/drawing/2014/main" id="{F199240E-6A49-4E8D-8ABF-4C2FBEB311D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6" name="Text Box 1">
          <a:extLst xmlns:a="http://schemas.openxmlformats.org/drawingml/2006/main">
            <a:ext uri="{FF2B5EF4-FFF2-40B4-BE49-F238E27FC236}">
              <a16:creationId xmlns:a16="http://schemas.microsoft.com/office/drawing/2014/main" id="{1FE80EB4-C39F-42A8-BE20-567B6BB63B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7" name="Text Box 1">
          <a:extLst xmlns:a="http://schemas.openxmlformats.org/drawingml/2006/main">
            <a:ext uri="{FF2B5EF4-FFF2-40B4-BE49-F238E27FC236}">
              <a16:creationId xmlns:a16="http://schemas.microsoft.com/office/drawing/2014/main" id="{17C771AF-0706-4D46-BCD4-20EE6128E9D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8" name="Text Box 1">
          <a:extLst xmlns:a="http://schemas.openxmlformats.org/drawingml/2006/main">
            <a:ext uri="{FF2B5EF4-FFF2-40B4-BE49-F238E27FC236}">
              <a16:creationId xmlns:a16="http://schemas.microsoft.com/office/drawing/2014/main" id="{A2EB5538-C9B6-4476-AB13-2D5DC2924E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9" name="Text Box 1">
          <a:extLst xmlns:a="http://schemas.openxmlformats.org/drawingml/2006/main">
            <a:ext uri="{FF2B5EF4-FFF2-40B4-BE49-F238E27FC236}">
              <a16:creationId xmlns:a16="http://schemas.microsoft.com/office/drawing/2014/main" id="{DF5415B7-953F-45D9-BE0B-86F3E81E52A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4" name="Text Box 1">
          <a:extLst xmlns:a="http://schemas.openxmlformats.org/drawingml/2006/main">
            <a:ext uri="{FF2B5EF4-FFF2-40B4-BE49-F238E27FC236}">
              <a16:creationId xmlns:a16="http://schemas.microsoft.com/office/drawing/2014/main" id="{7DF9A3FF-136E-4D15-BF26-1697B7EEEB6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5" name="Text Box 1">
          <a:extLst xmlns:a="http://schemas.openxmlformats.org/drawingml/2006/main">
            <a:ext uri="{FF2B5EF4-FFF2-40B4-BE49-F238E27FC236}">
              <a16:creationId xmlns:a16="http://schemas.microsoft.com/office/drawing/2014/main" id="{08A93C84-45DD-470A-A0C4-5E53118A4F2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6" name="Text Box 1">
          <a:extLst xmlns:a="http://schemas.openxmlformats.org/drawingml/2006/main">
            <a:ext uri="{FF2B5EF4-FFF2-40B4-BE49-F238E27FC236}">
              <a16:creationId xmlns:a16="http://schemas.microsoft.com/office/drawing/2014/main" id="{E1B563BC-2FE6-4974-B317-CF51A44415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7" name="Text Box 1">
          <a:extLst xmlns:a="http://schemas.openxmlformats.org/drawingml/2006/main">
            <a:ext uri="{FF2B5EF4-FFF2-40B4-BE49-F238E27FC236}">
              <a16:creationId xmlns:a16="http://schemas.microsoft.com/office/drawing/2014/main" id="{68038DBA-11D3-46B7-9ECF-0DFAE297A3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8" name="Text Box 1">
          <a:extLst xmlns:a="http://schemas.openxmlformats.org/drawingml/2006/main">
            <a:ext uri="{FF2B5EF4-FFF2-40B4-BE49-F238E27FC236}">
              <a16:creationId xmlns:a16="http://schemas.microsoft.com/office/drawing/2014/main" id="{7F90B439-F6E3-4C0E-9F7D-7BC2AB7DF8C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9" name="Text Box 1">
          <a:extLst xmlns:a="http://schemas.openxmlformats.org/drawingml/2006/main">
            <a:ext uri="{FF2B5EF4-FFF2-40B4-BE49-F238E27FC236}">
              <a16:creationId xmlns:a16="http://schemas.microsoft.com/office/drawing/2014/main" id="{8D0217B4-0F3C-4737-828E-CF33AB79380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0" name="Text Box 1">
          <a:extLst xmlns:a="http://schemas.openxmlformats.org/drawingml/2006/main">
            <a:ext uri="{FF2B5EF4-FFF2-40B4-BE49-F238E27FC236}">
              <a16:creationId xmlns:a16="http://schemas.microsoft.com/office/drawing/2014/main" id="{4F4BC7DB-0145-42B5-9AE4-F3A82D74C66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1" name="Text Box 1">
          <a:extLst xmlns:a="http://schemas.openxmlformats.org/drawingml/2006/main">
            <a:ext uri="{FF2B5EF4-FFF2-40B4-BE49-F238E27FC236}">
              <a16:creationId xmlns:a16="http://schemas.microsoft.com/office/drawing/2014/main" id="{4CC86DC1-7986-4740-9FD8-E384893CE6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2" name="Text Box 1">
          <a:extLst xmlns:a="http://schemas.openxmlformats.org/drawingml/2006/main">
            <a:ext uri="{FF2B5EF4-FFF2-40B4-BE49-F238E27FC236}">
              <a16:creationId xmlns:a16="http://schemas.microsoft.com/office/drawing/2014/main" id="{DD0BDD81-C15D-496F-847F-BD0AADFFCAB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3" name="Text Box 1">
          <a:extLst xmlns:a="http://schemas.openxmlformats.org/drawingml/2006/main">
            <a:ext uri="{FF2B5EF4-FFF2-40B4-BE49-F238E27FC236}">
              <a16:creationId xmlns:a16="http://schemas.microsoft.com/office/drawing/2014/main" id="{FE9E23C6-1D39-41BC-A068-099EE71197A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4" name="Text Box 1">
          <a:extLst xmlns:a="http://schemas.openxmlformats.org/drawingml/2006/main">
            <a:ext uri="{FF2B5EF4-FFF2-40B4-BE49-F238E27FC236}">
              <a16:creationId xmlns:a16="http://schemas.microsoft.com/office/drawing/2014/main" id="{C7B29DE8-60B7-4CB6-9FD1-C3E160A0447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5" name="Text Box 1">
          <a:extLst xmlns:a="http://schemas.openxmlformats.org/drawingml/2006/main">
            <a:ext uri="{FF2B5EF4-FFF2-40B4-BE49-F238E27FC236}">
              <a16:creationId xmlns:a16="http://schemas.microsoft.com/office/drawing/2014/main" id="{ECB55482-7CB3-4C2B-9CFD-8984E87669E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6" name="Text Box 1">
          <a:extLst xmlns:a="http://schemas.openxmlformats.org/drawingml/2006/main">
            <a:ext uri="{FF2B5EF4-FFF2-40B4-BE49-F238E27FC236}">
              <a16:creationId xmlns:a16="http://schemas.microsoft.com/office/drawing/2014/main" id="{7FFE327C-99E3-4A4D-9CA1-67B140C285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7" name="Text Box 1">
          <a:extLst xmlns:a="http://schemas.openxmlformats.org/drawingml/2006/main">
            <a:ext uri="{FF2B5EF4-FFF2-40B4-BE49-F238E27FC236}">
              <a16:creationId xmlns:a16="http://schemas.microsoft.com/office/drawing/2014/main" id="{80F78FA8-2443-40A9-89DA-3D4E18178D2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8" name="Text Box 1">
          <a:extLst xmlns:a="http://schemas.openxmlformats.org/drawingml/2006/main">
            <a:ext uri="{FF2B5EF4-FFF2-40B4-BE49-F238E27FC236}">
              <a16:creationId xmlns:a16="http://schemas.microsoft.com/office/drawing/2014/main" id="{CB591E2C-8378-436C-9BC9-35588995B96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9" name="Text Box 1">
          <a:extLst xmlns:a="http://schemas.openxmlformats.org/drawingml/2006/main">
            <a:ext uri="{FF2B5EF4-FFF2-40B4-BE49-F238E27FC236}">
              <a16:creationId xmlns:a16="http://schemas.microsoft.com/office/drawing/2014/main" id="{F677100E-55EE-4F8F-AC8D-E73CC25EC36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0" name="Text Box 1">
          <a:extLst xmlns:a="http://schemas.openxmlformats.org/drawingml/2006/main">
            <a:ext uri="{FF2B5EF4-FFF2-40B4-BE49-F238E27FC236}">
              <a16:creationId xmlns:a16="http://schemas.microsoft.com/office/drawing/2014/main" id="{55B5BB80-987C-4C0F-9C54-A0F35997249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1" name="Text Box 1">
          <a:extLst xmlns:a="http://schemas.openxmlformats.org/drawingml/2006/main">
            <a:ext uri="{FF2B5EF4-FFF2-40B4-BE49-F238E27FC236}">
              <a16:creationId xmlns:a16="http://schemas.microsoft.com/office/drawing/2014/main" id="{4EDA0CE0-4D60-4211-B005-86CDEDC496A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2" name="Text Box 1">
          <a:extLst xmlns:a="http://schemas.openxmlformats.org/drawingml/2006/main">
            <a:ext uri="{FF2B5EF4-FFF2-40B4-BE49-F238E27FC236}">
              <a16:creationId xmlns:a16="http://schemas.microsoft.com/office/drawing/2014/main" id="{FCB17D6C-1663-4AD9-8147-11F5C4E72D4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3" name="Text Box 1">
          <a:extLst xmlns:a="http://schemas.openxmlformats.org/drawingml/2006/main">
            <a:ext uri="{FF2B5EF4-FFF2-40B4-BE49-F238E27FC236}">
              <a16:creationId xmlns:a16="http://schemas.microsoft.com/office/drawing/2014/main" id="{3F046010-72AB-4286-B44F-DC91FB5A190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4" name="Text Box 1">
          <a:extLst xmlns:a="http://schemas.openxmlformats.org/drawingml/2006/main">
            <a:ext uri="{FF2B5EF4-FFF2-40B4-BE49-F238E27FC236}">
              <a16:creationId xmlns:a16="http://schemas.microsoft.com/office/drawing/2014/main" id="{5DFD1629-062F-46B4-A22A-A2D0217654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5" name="Text Box 1">
          <a:extLst xmlns:a="http://schemas.openxmlformats.org/drawingml/2006/main">
            <a:ext uri="{FF2B5EF4-FFF2-40B4-BE49-F238E27FC236}">
              <a16:creationId xmlns:a16="http://schemas.microsoft.com/office/drawing/2014/main" id="{4B18A350-904C-495A-9D2A-66E0A9683F9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6" name="Text Box 1">
          <a:extLst xmlns:a="http://schemas.openxmlformats.org/drawingml/2006/main">
            <a:ext uri="{FF2B5EF4-FFF2-40B4-BE49-F238E27FC236}">
              <a16:creationId xmlns:a16="http://schemas.microsoft.com/office/drawing/2014/main" id="{7A612251-166A-42B7-AC07-5793A3DAB8A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7" name="Text Box 1">
          <a:extLst xmlns:a="http://schemas.openxmlformats.org/drawingml/2006/main">
            <a:ext uri="{FF2B5EF4-FFF2-40B4-BE49-F238E27FC236}">
              <a16:creationId xmlns:a16="http://schemas.microsoft.com/office/drawing/2014/main" id="{F98B70DE-57E7-43CD-9734-EF84D02BA49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8" name="Text Box 1">
          <a:extLst xmlns:a="http://schemas.openxmlformats.org/drawingml/2006/main">
            <a:ext uri="{FF2B5EF4-FFF2-40B4-BE49-F238E27FC236}">
              <a16:creationId xmlns:a16="http://schemas.microsoft.com/office/drawing/2014/main" id="{7C03D912-3D36-4AFE-B719-A1DF020304D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9" name="Text Box 1">
          <a:extLst xmlns:a="http://schemas.openxmlformats.org/drawingml/2006/main">
            <a:ext uri="{FF2B5EF4-FFF2-40B4-BE49-F238E27FC236}">
              <a16:creationId xmlns:a16="http://schemas.microsoft.com/office/drawing/2014/main" id="{6E5BB26C-5F12-41BC-B4F0-015260AFC05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0" name="Text Box 1">
          <a:extLst xmlns:a="http://schemas.openxmlformats.org/drawingml/2006/main">
            <a:ext uri="{FF2B5EF4-FFF2-40B4-BE49-F238E27FC236}">
              <a16:creationId xmlns:a16="http://schemas.microsoft.com/office/drawing/2014/main" id="{3E504A08-DDE4-4040-B866-04D46D74D76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1" name="Text Box 1">
          <a:extLst xmlns:a="http://schemas.openxmlformats.org/drawingml/2006/main">
            <a:ext uri="{FF2B5EF4-FFF2-40B4-BE49-F238E27FC236}">
              <a16:creationId xmlns:a16="http://schemas.microsoft.com/office/drawing/2014/main" id="{EBE14A4D-F5C7-4B6F-B962-9E1A97754D1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2" name="Text Box 1">
          <a:extLst xmlns:a="http://schemas.openxmlformats.org/drawingml/2006/main">
            <a:ext uri="{FF2B5EF4-FFF2-40B4-BE49-F238E27FC236}">
              <a16:creationId xmlns:a16="http://schemas.microsoft.com/office/drawing/2014/main" id="{FA1B27D3-04EB-4611-AD95-A968040DDE8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3" name="Text Box 1">
          <a:extLst xmlns:a="http://schemas.openxmlformats.org/drawingml/2006/main">
            <a:ext uri="{FF2B5EF4-FFF2-40B4-BE49-F238E27FC236}">
              <a16:creationId xmlns:a16="http://schemas.microsoft.com/office/drawing/2014/main" id="{B893EC1E-6B89-411D-A89D-DB894C31BEA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4" name="Text Box 1">
          <a:extLst xmlns:a="http://schemas.openxmlformats.org/drawingml/2006/main">
            <a:ext uri="{FF2B5EF4-FFF2-40B4-BE49-F238E27FC236}">
              <a16:creationId xmlns:a16="http://schemas.microsoft.com/office/drawing/2014/main" id="{6D4BD2F9-96C9-4929-8647-B9361BE448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5" name="Text Box 1">
          <a:extLst xmlns:a="http://schemas.openxmlformats.org/drawingml/2006/main">
            <a:ext uri="{FF2B5EF4-FFF2-40B4-BE49-F238E27FC236}">
              <a16:creationId xmlns:a16="http://schemas.microsoft.com/office/drawing/2014/main" id="{38E25B05-04CE-4A13-8FDB-FB0AD750C0C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6" name="Text Box 1">
          <a:extLst xmlns:a="http://schemas.openxmlformats.org/drawingml/2006/main">
            <a:ext uri="{FF2B5EF4-FFF2-40B4-BE49-F238E27FC236}">
              <a16:creationId xmlns:a16="http://schemas.microsoft.com/office/drawing/2014/main" id="{CA846F62-F0F2-4557-B7A5-0E153BF1B50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7" name="Text Box 1">
          <a:extLst xmlns:a="http://schemas.openxmlformats.org/drawingml/2006/main">
            <a:ext uri="{FF2B5EF4-FFF2-40B4-BE49-F238E27FC236}">
              <a16:creationId xmlns:a16="http://schemas.microsoft.com/office/drawing/2014/main" id="{F005ECDA-286D-4EDF-A3BC-66FAB106227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8" name="Text Box 1">
          <a:extLst xmlns:a="http://schemas.openxmlformats.org/drawingml/2006/main">
            <a:ext uri="{FF2B5EF4-FFF2-40B4-BE49-F238E27FC236}">
              <a16:creationId xmlns:a16="http://schemas.microsoft.com/office/drawing/2014/main" id="{42F36C9B-B69C-4250-9F3A-1D38E203D87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9" name="Text Box 1">
          <a:extLst xmlns:a="http://schemas.openxmlformats.org/drawingml/2006/main">
            <a:ext uri="{FF2B5EF4-FFF2-40B4-BE49-F238E27FC236}">
              <a16:creationId xmlns:a16="http://schemas.microsoft.com/office/drawing/2014/main" id="{24E3A53E-A7B7-4888-BB35-04BBE4D4EB4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0" name="Text Box 1">
          <a:extLst xmlns:a="http://schemas.openxmlformats.org/drawingml/2006/main">
            <a:ext uri="{FF2B5EF4-FFF2-40B4-BE49-F238E27FC236}">
              <a16:creationId xmlns:a16="http://schemas.microsoft.com/office/drawing/2014/main" id="{0B3BA752-D97C-47AF-B2FA-E98BC82062B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1" name="Text Box 1">
          <a:extLst xmlns:a="http://schemas.openxmlformats.org/drawingml/2006/main">
            <a:ext uri="{FF2B5EF4-FFF2-40B4-BE49-F238E27FC236}">
              <a16:creationId xmlns:a16="http://schemas.microsoft.com/office/drawing/2014/main" id="{1729DFA9-8DEA-4102-852E-03F37BD36F4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2" name="Text Box 1">
          <a:extLst xmlns:a="http://schemas.openxmlformats.org/drawingml/2006/main">
            <a:ext uri="{FF2B5EF4-FFF2-40B4-BE49-F238E27FC236}">
              <a16:creationId xmlns:a16="http://schemas.microsoft.com/office/drawing/2014/main" id="{781217FB-2A4F-4652-A8B3-97379A4166F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3" name="Text Box 1">
          <a:extLst xmlns:a="http://schemas.openxmlformats.org/drawingml/2006/main">
            <a:ext uri="{FF2B5EF4-FFF2-40B4-BE49-F238E27FC236}">
              <a16:creationId xmlns:a16="http://schemas.microsoft.com/office/drawing/2014/main" id="{366C745A-9DCE-4D44-87E3-DBF68B93ED6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4" name="Text Box 1">
          <a:extLst xmlns:a="http://schemas.openxmlformats.org/drawingml/2006/main">
            <a:ext uri="{FF2B5EF4-FFF2-40B4-BE49-F238E27FC236}">
              <a16:creationId xmlns:a16="http://schemas.microsoft.com/office/drawing/2014/main" id="{78621FED-8CAD-4CA8-8D18-92218CFF976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5" name="Text Box 1">
          <a:extLst xmlns:a="http://schemas.openxmlformats.org/drawingml/2006/main">
            <a:ext uri="{FF2B5EF4-FFF2-40B4-BE49-F238E27FC236}">
              <a16:creationId xmlns:a16="http://schemas.microsoft.com/office/drawing/2014/main" id="{90EA28E3-5582-48E3-9789-52578BE0CFC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6" name="Text Box 1">
          <a:extLst xmlns:a="http://schemas.openxmlformats.org/drawingml/2006/main">
            <a:ext uri="{FF2B5EF4-FFF2-40B4-BE49-F238E27FC236}">
              <a16:creationId xmlns:a16="http://schemas.microsoft.com/office/drawing/2014/main" id="{320D1225-7B8C-45CD-8092-0CBDB35C030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7" name="Text Box 1">
          <a:extLst xmlns:a="http://schemas.openxmlformats.org/drawingml/2006/main">
            <a:ext uri="{FF2B5EF4-FFF2-40B4-BE49-F238E27FC236}">
              <a16:creationId xmlns:a16="http://schemas.microsoft.com/office/drawing/2014/main" id="{065B0E0A-5589-4F41-9225-5E006134E0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8" name="Text Box 1">
          <a:extLst xmlns:a="http://schemas.openxmlformats.org/drawingml/2006/main">
            <a:ext uri="{FF2B5EF4-FFF2-40B4-BE49-F238E27FC236}">
              <a16:creationId xmlns:a16="http://schemas.microsoft.com/office/drawing/2014/main" id="{BE720FB0-6884-4044-8929-06CE03F85C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9" name="Text Box 1">
          <a:extLst xmlns:a="http://schemas.openxmlformats.org/drawingml/2006/main">
            <a:ext uri="{FF2B5EF4-FFF2-40B4-BE49-F238E27FC236}">
              <a16:creationId xmlns:a16="http://schemas.microsoft.com/office/drawing/2014/main" id="{DEDDE1D1-FCAC-4763-B172-6AE3F45798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0" name="Text Box 1">
          <a:extLst xmlns:a="http://schemas.openxmlformats.org/drawingml/2006/main">
            <a:ext uri="{FF2B5EF4-FFF2-40B4-BE49-F238E27FC236}">
              <a16:creationId xmlns:a16="http://schemas.microsoft.com/office/drawing/2014/main" id="{243689D9-392B-40AF-B7F1-62B315C388C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1" name="Text Box 1">
          <a:extLst xmlns:a="http://schemas.openxmlformats.org/drawingml/2006/main">
            <a:ext uri="{FF2B5EF4-FFF2-40B4-BE49-F238E27FC236}">
              <a16:creationId xmlns:a16="http://schemas.microsoft.com/office/drawing/2014/main" id="{27513C61-62E9-4A04-BD80-3D5D24956F7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2" name="Text Box 1">
          <a:extLst xmlns:a="http://schemas.openxmlformats.org/drawingml/2006/main">
            <a:ext uri="{FF2B5EF4-FFF2-40B4-BE49-F238E27FC236}">
              <a16:creationId xmlns:a16="http://schemas.microsoft.com/office/drawing/2014/main" id="{FB89AB8B-174D-4274-8568-F3BB6B2D88F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3" name="Text Box 1">
          <a:extLst xmlns:a="http://schemas.openxmlformats.org/drawingml/2006/main">
            <a:ext uri="{FF2B5EF4-FFF2-40B4-BE49-F238E27FC236}">
              <a16:creationId xmlns:a16="http://schemas.microsoft.com/office/drawing/2014/main" id="{724CB608-EBEB-4167-8D2A-8A42BE9F7A0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4" name="Text Box 1">
          <a:extLst xmlns:a="http://schemas.openxmlformats.org/drawingml/2006/main">
            <a:ext uri="{FF2B5EF4-FFF2-40B4-BE49-F238E27FC236}">
              <a16:creationId xmlns:a16="http://schemas.microsoft.com/office/drawing/2014/main" id="{766E7DDE-D60A-4779-9E72-4BF2F5C110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5" name="Text Box 1">
          <a:extLst xmlns:a="http://schemas.openxmlformats.org/drawingml/2006/main">
            <a:ext uri="{FF2B5EF4-FFF2-40B4-BE49-F238E27FC236}">
              <a16:creationId xmlns:a16="http://schemas.microsoft.com/office/drawing/2014/main" id="{CBE799F8-931F-47E0-A64D-8459F257D68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6" name="Text Box 1">
          <a:extLst xmlns:a="http://schemas.openxmlformats.org/drawingml/2006/main">
            <a:ext uri="{FF2B5EF4-FFF2-40B4-BE49-F238E27FC236}">
              <a16:creationId xmlns:a16="http://schemas.microsoft.com/office/drawing/2014/main" id="{FEC1BCB7-84CD-4376-BD90-F518A0BA53E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7" name="Text Box 1">
          <a:extLst xmlns:a="http://schemas.openxmlformats.org/drawingml/2006/main">
            <a:ext uri="{FF2B5EF4-FFF2-40B4-BE49-F238E27FC236}">
              <a16:creationId xmlns:a16="http://schemas.microsoft.com/office/drawing/2014/main" id="{D3CB94AF-F11F-4F85-873E-8D0EB184240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8" name="Text Box 1">
          <a:extLst xmlns:a="http://schemas.openxmlformats.org/drawingml/2006/main">
            <a:ext uri="{FF2B5EF4-FFF2-40B4-BE49-F238E27FC236}">
              <a16:creationId xmlns:a16="http://schemas.microsoft.com/office/drawing/2014/main" id="{20C6FCA1-C31C-456A-85D7-7EEA6703E57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9" name="Text Box 1">
          <a:extLst xmlns:a="http://schemas.openxmlformats.org/drawingml/2006/main">
            <a:ext uri="{FF2B5EF4-FFF2-40B4-BE49-F238E27FC236}">
              <a16:creationId xmlns:a16="http://schemas.microsoft.com/office/drawing/2014/main" id="{45453287-6A7D-4B3B-93CE-C315A06BCA4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0" name="Text Box 1">
          <a:extLst xmlns:a="http://schemas.openxmlformats.org/drawingml/2006/main">
            <a:ext uri="{FF2B5EF4-FFF2-40B4-BE49-F238E27FC236}">
              <a16:creationId xmlns:a16="http://schemas.microsoft.com/office/drawing/2014/main" id="{1186D51A-66BA-401C-9351-EEF4E13AF91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1" name="Text Box 1">
          <a:extLst xmlns:a="http://schemas.openxmlformats.org/drawingml/2006/main">
            <a:ext uri="{FF2B5EF4-FFF2-40B4-BE49-F238E27FC236}">
              <a16:creationId xmlns:a16="http://schemas.microsoft.com/office/drawing/2014/main" id="{574B7474-CE92-41BA-A27A-2F32AB87A7A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2" name="Text Box 1">
          <a:extLst xmlns:a="http://schemas.openxmlformats.org/drawingml/2006/main">
            <a:ext uri="{FF2B5EF4-FFF2-40B4-BE49-F238E27FC236}">
              <a16:creationId xmlns:a16="http://schemas.microsoft.com/office/drawing/2014/main" id="{3F26472B-8FF3-4A8E-A3BF-AB84895AFAA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3" name="Text Box 1">
          <a:extLst xmlns:a="http://schemas.openxmlformats.org/drawingml/2006/main">
            <a:ext uri="{FF2B5EF4-FFF2-40B4-BE49-F238E27FC236}">
              <a16:creationId xmlns:a16="http://schemas.microsoft.com/office/drawing/2014/main" id="{6B7C663F-4256-4A72-8C89-C9ACF54D36E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4" name="Text Box 1">
          <a:extLst xmlns:a="http://schemas.openxmlformats.org/drawingml/2006/main">
            <a:ext uri="{FF2B5EF4-FFF2-40B4-BE49-F238E27FC236}">
              <a16:creationId xmlns:a16="http://schemas.microsoft.com/office/drawing/2014/main" id="{A8A7DE3D-C2E6-476E-8C22-052B18B4F69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5" name="Text Box 1">
          <a:extLst xmlns:a="http://schemas.openxmlformats.org/drawingml/2006/main">
            <a:ext uri="{FF2B5EF4-FFF2-40B4-BE49-F238E27FC236}">
              <a16:creationId xmlns:a16="http://schemas.microsoft.com/office/drawing/2014/main" id="{02B57060-086C-4F07-B2EA-D4164D9C25F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6" name="Text Box 1">
          <a:extLst xmlns:a="http://schemas.openxmlformats.org/drawingml/2006/main">
            <a:ext uri="{FF2B5EF4-FFF2-40B4-BE49-F238E27FC236}">
              <a16:creationId xmlns:a16="http://schemas.microsoft.com/office/drawing/2014/main" id="{013F5B62-4DB5-46AC-8814-C8C08631D9E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7" name="Text Box 1">
          <a:extLst xmlns:a="http://schemas.openxmlformats.org/drawingml/2006/main">
            <a:ext uri="{FF2B5EF4-FFF2-40B4-BE49-F238E27FC236}">
              <a16:creationId xmlns:a16="http://schemas.microsoft.com/office/drawing/2014/main" id="{EE4733AA-DD8D-4B83-8E70-A3636118E09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8" name="Text Box 1">
          <a:extLst xmlns:a="http://schemas.openxmlformats.org/drawingml/2006/main">
            <a:ext uri="{FF2B5EF4-FFF2-40B4-BE49-F238E27FC236}">
              <a16:creationId xmlns:a16="http://schemas.microsoft.com/office/drawing/2014/main" id="{1AB23BDC-91D8-4009-9682-1600A69B6C8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9" name="Text Box 1">
          <a:extLst xmlns:a="http://schemas.openxmlformats.org/drawingml/2006/main">
            <a:ext uri="{FF2B5EF4-FFF2-40B4-BE49-F238E27FC236}">
              <a16:creationId xmlns:a16="http://schemas.microsoft.com/office/drawing/2014/main" id="{2365D402-0165-4E14-BE15-9054ABA9076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0" name="Text Box 1">
          <a:extLst xmlns:a="http://schemas.openxmlformats.org/drawingml/2006/main">
            <a:ext uri="{FF2B5EF4-FFF2-40B4-BE49-F238E27FC236}">
              <a16:creationId xmlns:a16="http://schemas.microsoft.com/office/drawing/2014/main" id="{55ABF3D0-9457-46CE-9643-A6F1E5E7804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1" name="Text Box 1">
          <a:extLst xmlns:a="http://schemas.openxmlformats.org/drawingml/2006/main">
            <a:ext uri="{FF2B5EF4-FFF2-40B4-BE49-F238E27FC236}">
              <a16:creationId xmlns:a16="http://schemas.microsoft.com/office/drawing/2014/main" id="{12C25448-62A2-47E0-9BCC-7F13D51DCA1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2" name="Text Box 1">
          <a:extLst xmlns:a="http://schemas.openxmlformats.org/drawingml/2006/main">
            <a:ext uri="{FF2B5EF4-FFF2-40B4-BE49-F238E27FC236}">
              <a16:creationId xmlns:a16="http://schemas.microsoft.com/office/drawing/2014/main" id="{036CC455-FDD8-4D27-AFE7-91DB6E55A41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3" name="Text Box 1">
          <a:extLst xmlns:a="http://schemas.openxmlformats.org/drawingml/2006/main">
            <a:ext uri="{FF2B5EF4-FFF2-40B4-BE49-F238E27FC236}">
              <a16:creationId xmlns:a16="http://schemas.microsoft.com/office/drawing/2014/main" id="{05CB4385-50E3-4255-8E36-CBB09EFB562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4" name="Text Box 1">
          <a:extLst xmlns:a="http://schemas.openxmlformats.org/drawingml/2006/main">
            <a:ext uri="{FF2B5EF4-FFF2-40B4-BE49-F238E27FC236}">
              <a16:creationId xmlns:a16="http://schemas.microsoft.com/office/drawing/2014/main" id="{6406510E-9FF3-4AD2-91DF-48A08702C9E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5" name="Text Box 1">
          <a:extLst xmlns:a="http://schemas.openxmlformats.org/drawingml/2006/main">
            <a:ext uri="{FF2B5EF4-FFF2-40B4-BE49-F238E27FC236}">
              <a16:creationId xmlns:a16="http://schemas.microsoft.com/office/drawing/2014/main" id="{50F69E30-8D96-49EF-A344-0E07B1E59E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5.xml><?xml version="1.0" encoding="utf-8"?>
<xdr:wsDr xmlns:xdr="http://schemas.openxmlformats.org/drawingml/2006/spreadsheetDrawing" xmlns:a="http://schemas.openxmlformats.org/drawingml/2006/main">
  <xdr:twoCellAnchor>
    <xdr:from>
      <xdr:col>0</xdr:col>
      <xdr:colOff>85724</xdr:colOff>
      <xdr:row>3</xdr:row>
      <xdr:rowOff>28574</xdr:rowOff>
    </xdr:from>
    <xdr:to>
      <xdr:col>9</xdr:col>
      <xdr:colOff>603249</xdr:colOff>
      <xdr:row>19</xdr:row>
      <xdr:rowOff>374650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0.2205</cdr:x>
      <cdr:y>0.532</cdr:y>
    </cdr:from>
    <cdr:to>
      <cdr:x>0.2345</cdr:x>
      <cdr:y>0.6135</cdr:y>
    </cdr:to>
    <cdr:sp macro="" textlink="">
      <cdr:nvSpPr>
        <cdr:cNvPr id="30721" name="Text Box 1">
          <a:extLst xmlns:a="http://schemas.openxmlformats.org/drawingml/2006/main">
            <a:ext uri="{FF2B5EF4-FFF2-40B4-BE49-F238E27FC236}">
              <a16:creationId xmlns:a16="http://schemas.microsoft.com/office/drawing/2014/main" id="{C74A39DA-CD88-44DE-8E1E-F084D704644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 name="Text Box 1">
          <a:extLst xmlns:a="http://schemas.openxmlformats.org/drawingml/2006/main">
            <a:ext uri="{FF2B5EF4-FFF2-40B4-BE49-F238E27FC236}">
              <a16:creationId xmlns:a16="http://schemas.microsoft.com/office/drawing/2014/main" id="{AE67333C-9C73-476A-BE8D-A5EA6C4F2C3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 name="Text Box 1">
          <a:extLst xmlns:a="http://schemas.openxmlformats.org/drawingml/2006/main">
            <a:ext uri="{FF2B5EF4-FFF2-40B4-BE49-F238E27FC236}">
              <a16:creationId xmlns:a16="http://schemas.microsoft.com/office/drawing/2014/main" id="{EB824C83-D0C0-480F-88BC-50B142BAADC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4" name="Text Box 1">
          <a:extLst xmlns:a="http://schemas.openxmlformats.org/drawingml/2006/main">
            <a:ext uri="{FF2B5EF4-FFF2-40B4-BE49-F238E27FC236}">
              <a16:creationId xmlns:a16="http://schemas.microsoft.com/office/drawing/2014/main" id="{FC6DE20D-EC3A-4D70-9672-D7C7DE22BB3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5" name="Text Box 1">
          <a:extLst xmlns:a="http://schemas.openxmlformats.org/drawingml/2006/main">
            <a:ext uri="{FF2B5EF4-FFF2-40B4-BE49-F238E27FC236}">
              <a16:creationId xmlns:a16="http://schemas.microsoft.com/office/drawing/2014/main" id="{92D9323B-6B29-4CAB-9FF8-8F590B3184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6" name="Text Box 1">
          <a:extLst xmlns:a="http://schemas.openxmlformats.org/drawingml/2006/main">
            <a:ext uri="{FF2B5EF4-FFF2-40B4-BE49-F238E27FC236}">
              <a16:creationId xmlns:a16="http://schemas.microsoft.com/office/drawing/2014/main" id="{BF43C9C3-DF6F-4279-B508-0A3C8882D97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7" name="Text Box 1">
          <a:extLst xmlns:a="http://schemas.openxmlformats.org/drawingml/2006/main">
            <a:ext uri="{FF2B5EF4-FFF2-40B4-BE49-F238E27FC236}">
              <a16:creationId xmlns:a16="http://schemas.microsoft.com/office/drawing/2014/main" id="{F6F7E3BB-6D52-4293-AA70-C0E22E2F864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8" name="Text Box 1">
          <a:extLst xmlns:a="http://schemas.openxmlformats.org/drawingml/2006/main">
            <a:ext uri="{FF2B5EF4-FFF2-40B4-BE49-F238E27FC236}">
              <a16:creationId xmlns:a16="http://schemas.microsoft.com/office/drawing/2014/main" id="{2FA74B06-DF16-474A-935D-2B028307703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 name="Text Box 1">
          <a:extLst xmlns:a="http://schemas.openxmlformats.org/drawingml/2006/main">
            <a:ext uri="{FF2B5EF4-FFF2-40B4-BE49-F238E27FC236}">
              <a16:creationId xmlns:a16="http://schemas.microsoft.com/office/drawing/2014/main" id="{10F1DBAB-FCED-444F-AC2B-5D77ED8E8F4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 name="Text Box 1">
          <a:extLst xmlns:a="http://schemas.openxmlformats.org/drawingml/2006/main">
            <a:ext uri="{FF2B5EF4-FFF2-40B4-BE49-F238E27FC236}">
              <a16:creationId xmlns:a16="http://schemas.microsoft.com/office/drawing/2014/main" id="{FF4B7A8F-7CE1-476C-A148-9C5B53B1D53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 name="Text Box 1">
          <a:extLst xmlns:a="http://schemas.openxmlformats.org/drawingml/2006/main">
            <a:ext uri="{FF2B5EF4-FFF2-40B4-BE49-F238E27FC236}">
              <a16:creationId xmlns:a16="http://schemas.microsoft.com/office/drawing/2014/main" id="{65F0DFA8-5A32-4AC7-A0B1-E32D727FE5B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 name="Text Box 1">
          <a:extLst xmlns:a="http://schemas.openxmlformats.org/drawingml/2006/main">
            <a:ext uri="{FF2B5EF4-FFF2-40B4-BE49-F238E27FC236}">
              <a16:creationId xmlns:a16="http://schemas.microsoft.com/office/drawing/2014/main" id="{6AC2965F-5FA3-4EF0-8614-40741BBB59E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3" name="Text Box 1">
          <a:extLst xmlns:a="http://schemas.openxmlformats.org/drawingml/2006/main">
            <a:ext uri="{FF2B5EF4-FFF2-40B4-BE49-F238E27FC236}">
              <a16:creationId xmlns:a16="http://schemas.microsoft.com/office/drawing/2014/main" id="{DDB7D795-8799-48D4-8982-33209819A7A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4" name="Text Box 1">
          <a:extLst xmlns:a="http://schemas.openxmlformats.org/drawingml/2006/main">
            <a:ext uri="{FF2B5EF4-FFF2-40B4-BE49-F238E27FC236}">
              <a16:creationId xmlns:a16="http://schemas.microsoft.com/office/drawing/2014/main" id="{C7297DF1-DC08-4AA8-B8B0-E058782CABF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5" name="Text Box 1">
          <a:extLst xmlns:a="http://schemas.openxmlformats.org/drawingml/2006/main">
            <a:ext uri="{FF2B5EF4-FFF2-40B4-BE49-F238E27FC236}">
              <a16:creationId xmlns:a16="http://schemas.microsoft.com/office/drawing/2014/main" id="{F1E82B6F-B04E-4CA9-804C-D3C037E328F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6" name="Text Box 1">
          <a:extLst xmlns:a="http://schemas.openxmlformats.org/drawingml/2006/main">
            <a:ext uri="{FF2B5EF4-FFF2-40B4-BE49-F238E27FC236}">
              <a16:creationId xmlns:a16="http://schemas.microsoft.com/office/drawing/2014/main" id="{371E7FBA-E2AE-49CF-BF71-D1810CA6C8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7" name="Text Box 1">
          <a:extLst xmlns:a="http://schemas.openxmlformats.org/drawingml/2006/main">
            <a:ext uri="{FF2B5EF4-FFF2-40B4-BE49-F238E27FC236}">
              <a16:creationId xmlns:a16="http://schemas.microsoft.com/office/drawing/2014/main" id="{5305E9A4-9985-4A80-9B56-30D6A340B38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8" name="Text Box 1">
          <a:extLst xmlns:a="http://schemas.openxmlformats.org/drawingml/2006/main">
            <a:ext uri="{FF2B5EF4-FFF2-40B4-BE49-F238E27FC236}">
              <a16:creationId xmlns:a16="http://schemas.microsoft.com/office/drawing/2014/main" id="{91AB6BF2-136B-4754-9308-C1B3E2F5F4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9" name="Text Box 1">
          <a:extLst xmlns:a="http://schemas.openxmlformats.org/drawingml/2006/main">
            <a:ext uri="{FF2B5EF4-FFF2-40B4-BE49-F238E27FC236}">
              <a16:creationId xmlns:a16="http://schemas.microsoft.com/office/drawing/2014/main" id="{9DAE49A9-BA42-45BA-B413-22AE4B2945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0" name="Text Box 1">
          <a:extLst xmlns:a="http://schemas.openxmlformats.org/drawingml/2006/main">
            <a:ext uri="{FF2B5EF4-FFF2-40B4-BE49-F238E27FC236}">
              <a16:creationId xmlns:a16="http://schemas.microsoft.com/office/drawing/2014/main" id="{1634A914-99BC-422C-8979-1F41B530E09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1" name="Text Box 1">
          <a:extLst xmlns:a="http://schemas.openxmlformats.org/drawingml/2006/main">
            <a:ext uri="{FF2B5EF4-FFF2-40B4-BE49-F238E27FC236}">
              <a16:creationId xmlns:a16="http://schemas.microsoft.com/office/drawing/2014/main" id="{9BCE74E0-CA9F-4AD3-ABC7-03A7058EA0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2" name="Text Box 1">
          <a:extLst xmlns:a="http://schemas.openxmlformats.org/drawingml/2006/main">
            <a:ext uri="{FF2B5EF4-FFF2-40B4-BE49-F238E27FC236}">
              <a16:creationId xmlns:a16="http://schemas.microsoft.com/office/drawing/2014/main" id="{78F5EAB0-21A4-4325-B84D-A334E30C0CC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3" name="Text Box 1">
          <a:extLst xmlns:a="http://schemas.openxmlformats.org/drawingml/2006/main">
            <a:ext uri="{FF2B5EF4-FFF2-40B4-BE49-F238E27FC236}">
              <a16:creationId xmlns:a16="http://schemas.microsoft.com/office/drawing/2014/main" id="{E6C0C5A6-62D4-4E3C-B0DF-DFFA09BFF6F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4" name="Text Box 1">
          <a:extLst xmlns:a="http://schemas.openxmlformats.org/drawingml/2006/main">
            <a:ext uri="{FF2B5EF4-FFF2-40B4-BE49-F238E27FC236}">
              <a16:creationId xmlns:a16="http://schemas.microsoft.com/office/drawing/2014/main" id="{699DEEC4-EB66-4A72-9E4A-E7B237306A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5" name="Text Box 1">
          <a:extLst xmlns:a="http://schemas.openxmlformats.org/drawingml/2006/main">
            <a:ext uri="{FF2B5EF4-FFF2-40B4-BE49-F238E27FC236}">
              <a16:creationId xmlns:a16="http://schemas.microsoft.com/office/drawing/2014/main" id="{3E951926-6F42-449C-8234-9D050B62C12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6" name="Text Box 1">
          <a:extLst xmlns:a="http://schemas.openxmlformats.org/drawingml/2006/main">
            <a:ext uri="{FF2B5EF4-FFF2-40B4-BE49-F238E27FC236}">
              <a16:creationId xmlns:a16="http://schemas.microsoft.com/office/drawing/2014/main" id="{23128E22-C496-46B6-A422-760F80ADA7F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7" name="Text Box 1">
          <a:extLst xmlns:a="http://schemas.openxmlformats.org/drawingml/2006/main">
            <a:ext uri="{FF2B5EF4-FFF2-40B4-BE49-F238E27FC236}">
              <a16:creationId xmlns:a16="http://schemas.microsoft.com/office/drawing/2014/main" id="{AB6A15DC-4B03-43F1-AA30-8C060735BC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8" name="Text Box 1">
          <a:extLst xmlns:a="http://schemas.openxmlformats.org/drawingml/2006/main">
            <a:ext uri="{FF2B5EF4-FFF2-40B4-BE49-F238E27FC236}">
              <a16:creationId xmlns:a16="http://schemas.microsoft.com/office/drawing/2014/main" id="{2AB38B49-347D-404E-A47C-AFCFE3D0F79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29" name="Text Box 1">
          <a:extLst xmlns:a="http://schemas.openxmlformats.org/drawingml/2006/main">
            <a:ext uri="{FF2B5EF4-FFF2-40B4-BE49-F238E27FC236}">
              <a16:creationId xmlns:a16="http://schemas.microsoft.com/office/drawing/2014/main" id="{A0233FED-E36D-4B53-A29B-446CCE869D2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 name="Text Box 1">
          <a:extLst xmlns:a="http://schemas.openxmlformats.org/drawingml/2006/main">
            <a:ext uri="{FF2B5EF4-FFF2-40B4-BE49-F238E27FC236}">
              <a16:creationId xmlns:a16="http://schemas.microsoft.com/office/drawing/2014/main" id="{6B9AA40E-629E-4217-B6FB-1595204408F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 name="Text Box 1">
          <a:extLst xmlns:a="http://schemas.openxmlformats.org/drawingml/2006/main">
            <a:ext uri="{FF2B5EF4-FFF2-40B4-BE49-F238E27FC236}">
              <a16:creationId xmlns:a16="http://schemas.microsoft.com/office/drawing/2014/main" id="{E16C800F-C0C0-45D5-97AA-91D3F971ABB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0" name="Text Box 1">
          <a:extLst xmlns:a="http://schemas.openxmlformats.org/drawingml/2006/main">
            <a:ext uri="{FF2B5EF4-FFF2-40B4-BE49-F238E27FC236}">
              <a16:creationId xmlns:a16="http://schemas.microsoft.com/office/drawing/2014/main" id="{2DCE0D81-A0E3-4E0C-AB8E-F13DC8F43B4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2" name="Text Box 1">
          <a:extLst xmlns:a="http://schemas.openxmlformats.org/drawingml/2006/main">
            <a:ext uri="{FF2B5EF4-FFF2-40B4-BE49-F238E27FC236}">
              <a16:creationId xmlns:a16="http://schemas.microsoft.com/office/drawing/2014/main" id="{4BEE8976-8BFB-4B7F-9ED6-0424D1A88C3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3" name="Text Box 1">
          <a:extLst xmlns:a="http://schemas.openxmlformats.org/drawingml/2006/main">
            <a:ext uri="{FF2B5EF4-FFF2-40B4-BE49-F238E27FC236}">
              <a16:creationId xmlns:a16="http://schemas.microsoft.com/office/drawing/2014/main" id="{C1F198F3-D3C2-4F92-9A72-28FA0C62F6E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4" name="Text Box 1">
          <a:extLst xmlns:a="http://schemas.openxmlformats.org/drawingml/2006/main">
            <a:ext uri="{FF2B5EF4-FFF2-40B4-BE49-F238E27FC236}">
              <a16:creationId xmlns:a16="http://schemas.microsoft.com/office/drawing/2014/main" id="{E93BD24A-18A0-4BA9-AFD0-4E398DF8BE3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5" name="Text Box 1">
          <a:extLst xmlns:a="http://schemas.openxmlformats.org/drawingml/2006/main">
            <a:ext uri="{FF2B5EF4-FFF2-40B4-BE49-F238E27FC236}">
              <a16:creationId xmlns:a16="http://schemas.microsoft.com/office/drawing/2014/main" id="{F3253747-4A4D-4DAC-9956-20ECFA36237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6" name="Text Box 1">
          <a:extLst xmlns:a="http://schemas.openxmlformats.org/drawingml/2006/main">
            <a:ext uri="{FF2B5EF4-FFF2-40B4-BE49-F238E27FC236}">
              <a16:creationId xmlns:a16="http://schemas.microsoft.com/office/drawing/2014/main" id="{1EE59BAF-C9D5-4391-A231-BF4207FAA9E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7" name="Text Box 1">
          <a:extLst xmlns:a="http://schemas.openxmlformats.org/drawingml/2006/main">
            <a:ext uri="{FF2B5EF4-FFF2-40B4-BE49-F238E27FC236}">
              <a16:creationId xmlns:a16="http://schemas.microsoft.com/office/drawing/2014/main" id="{2E1CA637-13F4-4E37-B542-40E1DC76E94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8" name="Text Box 1">
          <a:extLst xmlns:a="http://schemas.openxmlformats.org/drawingml/2006/main">
            <a:ext uri="{FF2B5EF4-FFF2-40B4-BE49-F238E27FC236}">
              <a16:creationId xmlns:a16="http://schemas.microsoft.com/office/drawing/2014/main" id="{53A16A54-E065-42DF-904D-A8053E2D2DE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29" name="Text Box 1">
          <a:extLst xmlns:a="http://schemas.openxmlformats.org/drawingml/2006/main">
            <a:ext uri="{FF2B5EF4-FFF2-40B4-BE49-F238E27FC236}">
              <a16:creationId xmlns:a16="http://schemas.microsoft.com/office/drawing/2014/main" id="{0B7E5099-62FE-471A-828E-DBB8B6B6869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0" name="Text Box 1">
          <a:extLst xmlns:a="http://schemas.openxmlformats.org/drawingml/2006/main">
            <a:ext uri="{FF2B5EF4-FFF2-40B4-BE49-F238E27FC236}">
              <a16:creationId xmlns:a16="http://schemas.microsoft.com/office/drawing/2014/main" id="{C87E9056-1B22-42EB-BBBE-7F6C543CADF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1" name="Text Box 1">
          <a:extLst xmlns:a="http://schemas.openxmlformats.org/drawingml/2006/main">
            <a:ext uri="{FF2B5EF4-FFF2-40B4-BE49-F238E27FC236}">
              <a16:creationId xmlns:a16="http://schemas.microsoft.com/office/drawing/2014/main" id="{D7ABEFDE-149D-4C58-A18D-87DE2BC4E85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2" name="Text Box 1">
          <a:extLst xmlns:a="http://schemas.openxmlformats.org/drawingml/2006/main">
            <a:ext uri="{FF2B5EF4-FFF2-40B4-BE49-F238E27FC236}">
              <a16:creationId xmlns:a16="http://schemas.microsoft.com/office/drawing/2014/main" id="{E5263A30-0EAA-4A90-9DB3-665FD25D3B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3" name="Text Box 1">
          <a:extLst xmlns:a="http://schemas.openxmlformats.org/drawingml/2006/main">
            <a:ext uri="{FF2B5EF4-FFF2-40B4-BE49-F238E27FC236}">
              <a16:creationId xmlns:a16="http://schemas.microsoft.com/office/drawing/2014/main" id="{994FC34B-DB1D-423A-AF6C-B240C5E0A4C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4" name="Text Box 1">
          <a:extLst xmlns:a="http://schemas.openxmlformats.org/drawingml/2006/main">
            <a:ext uri="{FF2B5EF4-FFF2-40B4-BE49-F238E27FC236}">
              <a16:creationId xmlns:a16="http://schemas.microsoft.com/office/drawing/2014/main" id="{EFA32F45-2D6A-4C6D-BDAA-778EA9929AE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5" name="Text Box 1">
          <a:extLst xmlns:a="http://schemas.openxmlformats.org/drawingml/2006/main">
            <a:ext uri="{FF2B5EF4-FFF2-40B4-BE49-F238E27FC236}">
              <a16:creationId xmlns:a16="http://schemas.microsoft.com/office/drawing/2014/main" id="{98C75679-E8D0-44BC-9C7F-7BBB52FAC3D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6" name="Text Box 1">
          <a:extLst xmlns:a="http://schemas.openxmlformats.org/drawingml/2006/main">
            <a:ext uri="{FF2B5EF4-FFF2-40B4-BE49-F238E27FC236}">
              <a16:creationId xmlns:a16="http://schemas.microsoft.com/office/drawing/2014/main" id="{86B75E09-7453-4286-BDD5-09008221657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7" name="Text Box 1">
          <a:extLst xmlns:a="http://schemas.openxmlformats.org/drawingml/2006/main">
            <a:ext uri="{FF2B5EF4-FFF2-40B4-BE49-F238E27FC236}">
              <a16:creationId xmlns:a16="http://schemas.microsoft.com/office/drawing/2014/main" id="{FDBBAD78-ABAE-45F4-BA96-94EC608F246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8" name="Text Box 1">
          <a:extLst xmlns:a="http://schemas.openxmlformats.org/drawingml/2006/main">
            <a:ext uri="{FF2B5EF4-FFF2-40B4-BE49-F238E27FC236}">
              <a16:creationId xmlns:a16="http://schemas.microsoft.com/office/drawing/2014/main" id="{C39E4501-17EB-4CEF-8868-F31D0328491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39" name="Text Box 1">
          <a:extLst xmlns:a="http://schemas.openxmlformats.org/drawingml/2006/main">
            <a:ext uri="{FF2B5EF4-FFF2-40B4-BE49-F238E27FC236}">
              <a16:creationId xmlns:a16="http://schemas.microsoft.com/office/drawing/2014/main" id="{F729B5B0-4D5B-4E02-969B-FA548633B6E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0" name="Text Box 1">
          <a:extLst xmlns:a="http://schemas.openxmlformats.org/drawingml/2006/main">
            <a:ext uri="{FF2B5EF4-FFF2-40B4-BE49-F238E27FC236}">
              <a16:creationId xmlns:a16="http://schemas.microsoft.com/office/drawing/2014/main" id="{B125E07D-41D2-4167-9BAD-E573FA423D1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1" name="Text Box 1">
          <a:extLst xmlns:a="http://schemas.openxmlformats.org/drawingml/2006/main">
            <a:ext uri="{FF2B5EF4-FFF2-40B4-BE49-F238E27FC236}">
              <a16:creationId xmlns:a16="http://schemas.microsoft.com/office/drawing/2014/main" id="{846BD292-1D7A-4090-984B-25130E5B539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2" name="Text Box 1">
          <a:extLst xmlns:a="http://schemas.openxmlformats.org/drawingml/2006/main">
            <a:ext uri="{FF2B5EF4-FFF2-40B4-BE49-F238E27FC236}">
              <a16:creationId xmlns:a16="http://schemas.microsoft.com/office/drawing/2014/main" id="{979E4C81-17A0-470F-A4BC-C1B8FBB2F59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3" name="Text Box 1">
          <a:extLst xmlns:a="http://schemas.openxmlformats.org/drawingml/2006/main">
            <a:ext uri="{FF2B5EF4-FFF2-40B4-BE49-F238E27FC236}">
              <a16:creationId xmlns:a16="http://schemas.microsoft.com/office/drawing/2014/main" id="{8F6DA4D0-16BB-4649-B6CF-A2816391631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4" name="Text Box 1">
          <a:extLst xmlns:a="http://schemas.openxmlformats.org/drawingml/2006/main">
            <a:ext uri="{FF2B5EF4-FFF2-40B4-BE49-F238E27FC236}">
              <a16:creationId xmlns:a16="http://schemas.microsoft.com/office/drawing/2014/main" id="{9C15335D-426F-4BED-A267-C2861303BB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5" name="Text Box 1">
          <a:extLst xmlns:a="http://schemas.openxmlformats.org/drawingml/2006/main">
            <a:ext uri="{FF2B5EF4-FFF2-40B4-BE49-F238E27FC236}">
              <a16:creationId xmlns:a16="http://schemas.microsoft.com/office/drawing/2014/main" id="{74C2E7E8-F5BE-4566-9E60-8D82558C8E2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6" name="Text Box 1">
          <a:extLst xmlns:a="http://schemas.openxmlformats.org/drawingml/2006/main">
            <a:ext uri="{FF2B5EF4-FFF2-40B4-BE49-F238E27FC236}">
              <a16:creationId xmlns:a16="http://schemas.microsoft.com/office/drawing/2014/main" id="{8F75E4AA-B80E-4369-B49F-52378BD3F68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7" name="Text Box 1">
          <a:extLst xmlns:a="http://schemas.openxmlformats.org/drawingml/2006/main">
            <a:ext uri="{FF2B5EF4-FFF2-40B4-BE49-F238E27FC236}">
              <a16:creationId xmlns:a16="http://schemas.microsoft.com/office/drawing/2014/main" id="{2884ED69-88CD-46C0-964D-650587BEF4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8" name="Text Box 1">
          <a:extLst xmlns:a="http://schemas.openxmlformats.org/drawingml/2006/main">
            <a:ext uri="{FF2B5EF4-FFF2-40B4-BE49-F238E27FC236}">
              <a16:creationId xmlns:a16="http://schemas.microsoft.com/office/drawing/2014/main" id="{65FB864A-2E38-4A0D-83B4-692657146AA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49" name="Text Box 1">
          <a:extLst xmlns:a="http://schemas.openxmlformats.org/drawingml/2006/main">
            <a:ext uri="{FF2B5EF4-FFF2-40B4-BE49-F238E27FC236}">
              <a16:creationId xmlns:a16="http://schemas.microsoft.com/office/drawing/2014/main" id="{0E2E6BBA-5EE9-451B-A5FD-B864EE981D3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0" name="Text Box 1">
          <a:extLst xmlns:a="http://schemas.openxmlformats.org/drawingml/2006/main">
            <a:ext uri="{FF2B5EF4-FFF2-40B4-BE49-F238E27FC236}">
              <a16:creationId xmlns:a16="http://schemas.microsoft.com/office/drawing/2014/main" id="{F1FD171F-E069-46C4-BB75-3790A9E7BA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1" name="Text Box 1">
          <a:extLst xmlns:a="http://schemas.openxmlformats.org/drawingml/2006/main">
            <a:ext uri="{FF2B5EF4-FFF2-40B4-BE49-F238E27FC236}">
              <a16:creationId xmlns:a16="http://schemas.microsoft.com/office/drawing/2014/main" id="{86A16A61-F768-41B7-9AA0-86DA3140B02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2" name="Text Box 1">
          <a:extLst xmlns:a="http://schemas.openxmlformats.org/drawingml/2006/main">
            <a:ext uri="{FF2B5EF4-FFF2-40B4-BE49-F238E27FC236}">
              <a16:creationId xmlns:a16="http://schemas.microsoft.com/office/drawing/2014/main" id="{E3B8B6B3-9975-4D10-A997-786EF2D42FE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3" name="Text Box 1">
          <a:extLst xmlns:a="http://schemas.openxmlformats.org/drawingml/2006/main">
            <a:ext uri="{FF2B5EF4-FFF2-40B4-BE49-F238E27FC236}">
              <a16:creationId xmlns:a16="http://schemas.microsoft.com/office/drawing/2014/main" id="{2112B258-E9D4-44B0-BA6E-E7424A0C6CD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4" name="Text Box 1">
          <a:extLst xmlns:a="http://schemas.openxmlformats.org/drawingml/2006/main">
            <a:ext uri="{FF2B5EF4-FFF2-40B4-BE49-F238E27FC236}">
              <a16:creationId xmlns:a16="http://schemas.microsoft.com/office/drawing/2014/main" id="{F8F1CD68-D7CE-4C6D-AB23-AD51F9BD4E3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5" name="Text Box 1">
          <a:extLst xmlns:a="http://schemas.openxmlformats.org/drawingml/2006/main">
            <a:ext uri="{FF2B5EF4-FFF2-40B4-BE49-F238E27FC236}">
              <a16:creationId xmlns:a16="http://schemas.microsoft.com/office/drawing/2014/main" id="{8426CB7C-0E3F-4D37-B12E-E2D4D78461A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6" name="Text Box 1">
          <a:extLst xmlns:a="http://schemas.openxmlformats.org/drawingml/2006/main">
            <a:ext uri="{FF2B5EF4-FFF2-40B4-BE49-F238E27FC236}">
              <a16:creationId xmlns:a16="http://schemas.microsoft.com/office/drawing/2014/main" id="{F7952124-6BC5-4748-9972-878E5D814F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7" name="Text Box 1">
          <a:extLst xmlns:a="http://schemas.openxmlformats.org/drawingml/2006/main">
            <a:ext uri="{FF2B5EF4-FFF2-40B4-BE49-F238E27FC236}">
              <a16:creationId xmlns:a16="http://schemas.microsoft.com/office/drawing/2014/main" id="{4414D1CE-C70B-4770-B448-7FA0EAADE3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8" name="Text Box 1">
          <a:extLst xmlns:a="http://schemas.openxmlformats.org/drawingml/2006/main">
            <a:ext uri="{FF2B5EF4-FFF2-40B4-BE49-F238E27FC236}">
              <a16:creationId xmlns:a16="http://schemas.microsoft.com/office/drawing/2014/main" id="{C381D6C2-25C5-44BA-B19E-4DB56D27BD2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59" name="Text Box 1">
          <a:extLst xmlns:a="http://schemas.openxmlformats.org/drawingml/2006/main">
            <a:ext uri="{FF2B5EF4-FFF2-40B4-BE49-F238E27FC236}">
              <a16:creationId xmlns:a16="http://schemas.microsoft.com/office/drawing/2014/main" id="{E241A996-A71C-41CC-B537-306488E8F9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0" name="Text Box 1">
          <a:extLst xmlns:a="http://schemas.openxmlformats.org/drawingml/2006/main">
            <a:ext uri="{FF2B5EF4-FFF2-40B4-BE49-F238E27FC236}">
              <a16:creationId xmlns:a16="http://schemas.microsoft.com/office/drawing/2014/main" id="{A3A326C8-A893-4AB9-A3B8-7B47AE97C90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1" name="Text Box 1">
          <a:extLst xmlns:a="http://schemas.openxmlformats.org/drawingml/2006/main">
            <a:ext uri="{FF2B5EF4-FFF2-40B4-BE49-F238E27FC236}">
              <a16:creationId xmlns:a16="http://schemas.microsoft.com/office/drawing/2014/main" id="{10F2AEA6-F1FF-425A-9B1A-1BF0C94533A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2" name="Text Box 1">
          <a:extLst xmlns:a="http://schemas.openxmlformats.org/drawingml/2006/main">
            <a:ext uri="{FF2B5EF4-FFF2-40B4-BE49-F238E27FC236}">
              <a16:creationId xmlns:a16="http://schemas.microsoft.com/office/drawing/2014/main" id="{6576E9EE-1A39-4AF6-8639-A2B526F4CF8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3" name="Text Box 1">
          <a:extLst xmlns:a="http://schemas.openxmlformats.org/drawingml/2006/main">
            <a:ext uri="{FF2B5EF4-FFF2-40B4-BE49-F238E27FC236}">
              <a16:creationId xmlns:a16="http://schemas.microsoft.com/office/drawing/2014/main" id="{D3535737-EB27-4308-A266-1B2C37D50B4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4" name="Text Box 1">
          <a:extLst xmlns:a="http://schemas.openxmlformats.org/drawingml/2006/main">
            <a:ext uri="{FF2B5EF4-FFF2-40B4-BE49-F238E27FC236}">
              <a16:creationId xmlns:a16="http://schemas.microsoft.com/office/drawing/2014/main" id="{9F2EB379-792A-46CC-9A6A-815E58B29F9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5" name="Text Box 1">
          <a:extLst xmlns:a="http://schemas.openxmlformats.org/drawingml/2006/main">
            <a:ext uri="{FF2B5EF4-FFF2-40B4-BE49-F238E27FC236}">
              <a16:creationId xmlns:a16="http://schemas.microsoft.com/office/drawing/2014/main" id="{B4599655-6788-48A8-B598-16EF7FC18D0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6" name="Text Box 1">
          <a:extLst xmlns:a="http://schemas.openxmlformats.org/drawingml/2006/main">
            <a:ext uri="{FF2B5EF4-FFF2-40B4-BE49-F238E27FC236}">
              <a16:creationId xmlns:a16="http://schemas.microsoft.com/office/drawing/2014/main" id="{15A1D795-9629-4C84-89FC-D2517E2B86C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7" name="Text Box 1">
          <a:extLst xmlns:a="http://schemas.openxmlformats.org/drawingml/2006/main">
            <a:ext uri="{FF2B5EF4-FFF2-40B4-BE49-F238E27FC236}">
              <a16:creationId xmlns:a16="http://schemas.microsoft.com/office/drawing/2014/main" id="{3AC95368-C67D-43DE-9888-6487F8996B6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8" name="Text Box 1">
          <a:extLst xmlns:a="http://schemas.openxmlformats.org/drawingml/2006/main">
            <a:ext uri="{FF2B5EF4-FFF2-40B4-BE49-F238E27FC236}">
              <a16:creationId xmlns:a16="http://schemas.microsoft.com/office/drawing/2014/main" id="{F3723713-4D5E-49F9-9CE8-C915108B833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69" name="Text Box 1">
          <a:extLst xmlns:a="http://schemas.openxmlformats.org/drawingml/2006/main">
            <a:ext uri="{FF2B5EF4-FFF2-40B4-BE49-F238E27FC236}">
              <a16:creationId xmlns:a16="http://schemas.microsoft.com/office/drawing/2014/main" id="{C63FC80D-4FD0-4E95-B7BA-5142BD8CC9D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0" name="Text Box 1">
          <a:extLst xmlns:a="http://schemas.openxmlformats.org/drawingml/2006/main">
            <a:ext uri="{FF2B5EF4-FFF2-40B4-BE49-F238E27FC236}">
              <a16:creationId xmlns:a16="http://schemas.microsoft.com/office/drawing/2014/main" id="{2DAEE30E-E12A-4396-956F-E8290F8D96F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1" name="Text Box 1">
          <a:extLst xmlns:a="http://schemas.openxmlformats.org/drawingml/2006/main">
            <a:ext uri="{FF2B5EF4-FFF2-40B4-BE49-F238E27FC236}">
              <a16:creationId xmlns:a16="http://schemas.microsoft.com/office/drawing/2014/main" id="{8DAD2D98-1FAB-475E-87BA-3D668E0967F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2" name="Text Box 1">
          <a:extLst xmlns:a="http://schemas.openxmlformats.org/drawingml/2006/main">
            <a:ext uri="{FF2B5EF4-FFF2-40B4-BE49-F238E27FC236}">
              <a16:creationId xmlns:a16="http://schemas.microsoft.com/office/drawing/2014/main" id="{EB7E92ED-FAEB-4B57-AF80-DA3B322F773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3" name="Text Box 1">
          <a:extLst xmlns:a="http://schemas.openxmlformats.org/drawingml/2006/main">
            <a:ext uri="{FF2B5EF4-FFF2-40B4-BE49-F238E27FC236}">
              <a16:creationId xmlns:a16="http://schemas.microsoft.com/office/drawing/2014/main" id="{E52029C5-4141-4A5A-9C50-BD4D66EA84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4" name="Text Box 1">
          <a:extLst xmlns:a="http://schemas.openxmlformats.org/drawingml/2006/main">
            <a:ext uri="{FF2B5EF4-FFF2-40B4-BE49-F238E27FC236}">
              <a16:creationId xmlns:a16="http://schemas.microsoft.com/office/drawing/2014/main" id="{0C00E87F-9517-4C2D-8312-68AB056911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5" name="Text Box 1">
          <a:extLst xmlns:a="http://schemas.openxmlformats.org/drawingml/2006/main">
            <a:ext uri="{FF2B5EF4-FFF2-40B4-BE49-F238E27FC236}">
              <a16:creationId xmlns:a16="http://schemas.microsoft.com/office/drawing/2014/main" id="{18437A36-F1BD-4CF5-8C1D-2D037EE1C32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6" name="Text Box 1">
          <a:extLst xmlns:a="http://schemas.openxmlformats.org/drawingml/2006/main">
            <a:ext uri="{FF2B5EF4-FFF2-40B4-BE49-F238E27FC236}">
              <a16:creationId xmlns:a16="http://schemas.microsoft.com/office/drawing/2014/main" id="{6E085DB2-5168-4B37-915A-35943433198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7" name="Text Box 1">
          <a:extLst xmlns:a="http://schemas.openxmlformats.org/drawingml/2006/main">
            <a:ext uri="{FF2B5EF4-FFF2-40B4-BE49-F238E27FC236}">
              <a16:creationId xmlns:a16="http://schemas.microsoft.com/office/drawing/2014/main" id="{1D49D1E5-9BF7-4EDF-A64A-CC24DEC58D4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8" name="Text Box 1">
          <a:extLst xmlns:a="http://schemas.openxmlformats.org/drawingml/2006/main">
            <a:ext uri="{FF2B5EF4-FFF2-40B4-BE49-F238E27FC236}">
              <a16:creationId xmlns:a16="http://schemas.microsoft.com/office/drawing/2014/main" id="{6699521B-440E-4D02-9269-01FD55EAF9E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79" name="Text Box 1">
          <a:extLst xmlns:a="http://schemas.openxmlformats.org/drawingml/2006/main">
            <a:ext uri="{FF2B5EF4-FFF2-40B4-BE49-F238E27FC236}">
              <a16:creationId xmlns:a16="http://schemas.microsoft.com/office/drawing/2014/main" id="{1E19B451-6BC1-4150-BCB7-3E778D3E19F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0" name="Text Box 1">
          <a:extLst xmlns:a="http://schemas.openxmlformats.org/drawingml/2006/main">
            <a:ext uri="{FF2B5EF4-FFF2-40B4-BE49-F238E27FC236}">
              <a16:creationId xmlns:a16="http://schemas.microsoft.com/office/drawing/2014/main" id="{95D4AA04-96E0-4AAC-81AA-14B4A46D864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1" name="Text Box 1">
          <a:extLst xmlns:a="http://schemas.openxmlformats.org/drawingml/2006/main">
            <a:ext uri="{FF2B5EF4-FFF2-40B4-BE49-F238E27FC236}">
              <a16:creationId xmlns:a16="http://schemas.microsoft.com/office/drawing/2014/main" id="{405D16CE-BC52-49AA-A213-320EE3EE5B7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2" name="Text Box 1">
          <a:extLst xmlns:a="http://schemas.openxmlformats.org/drawingml/2006/main">
            <a:ext uri="{FF2B5EF4-FFF2-40B4-BE49-F238E27FC236}">
              <a16:creationId xmlns:a16="http://schemas.microsoft.com/office/drawing/2014/main" id="{693E20E4-0D98-411E-AD5E-01909BB1290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3" name="Text Box 1">
          <a:extLst xmlns:a="http://schemas.openxmlformats.org/drawingml/2006/main">
            <a:ext uri="{FF2B5EF4-FFF2-40B4-BE49-F238E27FC236}">
              <a16:creationId xmlns:a16="http://schemas.microsoft.com/office/drawing/2014/main" id="{1C4C3128-31DF-41FA-BBA1-1587EF7D28A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4" name="Text Box 1">
          <a:extLst xmlns:a="http://schemas.openxmlformats.org/drawingml/2006/main">
            <a:ext uri="{FF2B5EF4-FFF2-40B4-BE49-F238E27FC236}">
              <a16:creationId xmlns:a16="http://schemas.microsoft.com/office/drawing/2014/main" id="{4FFAC141-3C8F-48BC-92C3-7332CF10169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5" name="Text Box 1">
          <a:extLst xmlns:a="http://schemas.openxmlformats.org/drawingml/2006/main">
            <a:ext uri="{FF2B5EF4-FFF2-40B4-BE49-F238E27FC236}">
              <a16:creationId xmlns:a16="http://schemas.microsoft.com/office/drawing/2014/main" id="{3BA81034-1E28-4714-92D6-579C70E3AB0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6" name="Text Box 1">
          <a:extLst xmlns:a="http://schemas.openxmlformats.org/drawingml/2006/main">
            <a:ext uri="{FF2B5EF4-FFF2-40B4-BE49-F238E27FC236}">
              <a16:creationId xmlns:a16="http://schemas.microsoft.com/office/drawing/2014/main" id="{3CA6854C-4B93-4556-8910-9FF6A6333AD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7" name="Text Box 1">
          <a:extLst xmlns:a="http://schemas.openxmlformats.org/drawingml/2006/main">
            <a:ext uri="{FF2B5EF4-FFF2-40B4-BE49-F238E27FC236}">
              <a16:creationId xmlns:a16="http://schemas.microsoft.com/office/drawing/2014/main" id="{C0C171F6-3CA5-4ECC-95A5-0A67A6D8AA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8" name="Text Box 1">
          <a:extLst xmlns:a="http://schemas.openxmlformats.org/drawingml/2006/main">
            <a:ext uri="{FF2B5EF4-FFF2-40B4-BE49-F238E27FC236}">
              <a16:creationId xmlns:a16="http://schemas.microsoft.com/office/drawing/2014/main" id="{A2407D61-454A-4F86-84B3-10FA2B2E917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89" name="Text Box 1">
          <a:extLst xmlns:a="http://schemas.openxmlformats.org/drawingml/2006/main">
            <a:ext uri="{FF2B5EF4-FFF2-40B4-BE49-F238E27FC236}">
              <a16:creationId xmlns:a16="http://schemas.microsoft.com/office/drawing/2014/main" id="{83900444-3061-47A9-A34B-F40CE924CE0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0" name="Text Box 1">
          <a:extLst xmlns:a="http://schemas.openxmlformats.org/drawingml/2006/main">
            <a:ext uri="{FF2B5EF4-FFF2-40B4-BE49-F238E27FC236}">
              <a16:creationId xmlns:a16="http://schemas.microsoft.com/office/drawing/2014/main" id="{72F81932-D505-4495-AD57-B8CD0243D1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1" name="Text Box 1">
          <a:extLst xmlns:a="http://schemas.openxmlformats.org/drawingml/2006/main">
            <a:ext uri="{FF2B5EF4-FFF2-40B4-BE49-F238E27FC236}">
              <a16:creationId xmlns:a16="http://schemas.microsoft.com/office/drawing/2014/main" id="{435F945E-BD0A-45CB-8304-84E99321C3B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2" name="Text Box 1">
          <a:extLst xmlns:a="http://schemas.openxmlformats.org/drawingml/2006/main">
            <a:ext uri="{FF2B5EF4-FFF2-40B4-BE49-F238E27FC236}">
              <a16:creationId xmlns:a16="http://schemas.microsoft.com/office/drawing/2014/main" id="{80FF88B9-5F8D-4B9C-A4DA-D69A96DC784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3" name="Text Box 1">
          <a:extLst xmlns:a="http://schemas.openxmlformats.org/drawingml/2006/main">
            <a:ext uri="{FF2B5EF4-FFF2-40B4-BE49-F238E27FC236}">
              <a16:creationId xmlns:a16="http://schemas.microsoft.com/office/drawing/2014/main" id="{487E2938-3554-4A4D-8659-841083A1936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4" name="Text Box 1">
          <a:extLst xmlns:a="http://schemas.openxmlformats.org/drawingml/2006/main">
            <a:ext uri="{FF2B5EF4-FFF2-40B4-BE49-F238E27FC236}">
              <a16:creationId xmlns:a16="http://schemas.microsoft.com/office/drawing/2014/main" id="{EB687EE9-84A8-455A-842C-9667DD3787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5" name="Text Box 1">
          <a:extLst xmlns:a="http://schemas.openxmlformats.org/drawingml/2006/main">
            <a:ext uri="{FF2B5EF4-FFF2-40B4-BE49-F238E27FC236}">
              <a16:creationId xmlns:a16="http://schemas.microsoft.com/office/drawing/2014/main" id="{72C31B7D-8619-4FDA-BF3F-4DA7CB4BB2A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6" name="Text Box 1">
          <a:extLst xmlns:a="http://schemas.openxmlformats.org/drawingml/2006/main">
            <a:ext uri="{FF2B5EF4-FFF2-40B4-BE49-F238E27FC236}">
              <a16:creationId xmlns:a16="http://schemas.microsoft.com/office/drawing/2014/main" id="{AF3BFE75-AAB6-480E-82D7-C5286AC663B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7" name="Text Box 1">
          <a:extLst xmlns:a="http://schemas.openxmlformats.org/drawingml/2006/main">
            <a:ext uri="{FF2B5EF4-FFF2-40B4-BE49-F238E27FC236}">
              <a16:creationId xmlns:a16="http://schemas.microsoft.com/office/drawing/2014/main" id="{9961F6CF-CDB6-4FBD-95D7-39D12D09209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8" name="Text Box 1">
          <a:extLst xmlns:a="http://schemas.openxmlformats.org/drawingml/2006/main">
            <a:ext uri="{FF2B5EF4-FFF2-40B4-BE49-F238E27FC236}">
              <a16:creationId xmlns:a16="http://schemas.microsoft.com/office/drawing/2014/main" id="{AA0E8819-7886-47EE-B685-B79B8340C5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799" name="Text Box 1">
          <a:extLst xmlns:a="http://schemas.openxmlformats.org/drawingml/2006/main">
            <a:ext uri="{FF2B5EF4-FFF2-40B4-BE49-F238E27FC236}">
              <a16:creationId xmlns:a16="http://schemas.microsoft.com/office/drawing/2014/main" id="{4B464D8D-133D-444F-8723-45A7C719429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0" name="Text Box 1">
          <a:extLst xmlns:a="http://schemas.openxmlformats.org/drawingml/2006/main">
            <a:ext uri="{FF2B5EF4-FFF2-40B4-BE49-F238E27FC236}">
              <a16:creationId xmlns:a16="http://schemas.microsoft.com/office/drawing/2014/main" id="{C24D0E9F-2F32-44E2-A29D-5D48A28D62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1" name="Text Box 1">
          <a:extLst xmlns:a="http://schemas.openxmlformats.org/drawingml/2006/main">
            <a:ext uri="{FF2B5EF4-FFF2-40B4-BE49-F238E27FC236}">
              <a16:creationId xmlns:a16="http://schemas.microsoft.com/office/drawing/2014/main" id="{65469245-5A8A-4374-AA91-82AEED9D8D1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2" name="Text Box 1">
          <a:extLst xmlns:a="http://schemas.openxmlformats.org/drawingml/2006/main">
            <a:ext uri="{FF2B5EF4-FFF2-40B4-BE49-F238E27FC236}">
              <a16:creationId xmlns:a16="http://schemas.microsoft.com/office/drawing/2014/main" id="{BA2E2070-5A67-409D-A613-4C48C39EE3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3" name="Text Box 1">
          <a:extLst xmlns:a="http://schemas.openxmlformats.org/drawingml/2006/main">
            <a:ext uri="{FF2B5EF4-FFF2-40B4-BE49-F238E27FC236}">
              <a16:creationId xmlns:a16="http://schemas.microsoft.com/office/drawing/2014/main" id="{952CB2E1-9077-47DA-BAFA-0F59CAE111F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4" name="Text Box 1">
          <a:extLst xmlns:a="http://schemas.openxmlformats.org/drawingml/2006/main">
            <a:ext uri="{FF2B5EF4-FFF2-40B4-BE49-F238E27FC236}">
              <a16:creationId xmlns:a16="http://schemas.microsoft.com/office/drawing/2014/main" id="{AB7080A6-2833-4695-A59A-CAE84025A52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5" name="Text Box 1">
          <a:extLst xmlns:a="http://schemas.openxmlformats.org/drawingml/2006/main">
            <a:ext uri="{FF2B5EF4-FFF2-40B4-BE49-F238E27FC236}">
              <a16:creationId xmlns:a16="http://schemas.microsoft.com/office/drawing/2014/main" id="{F18D13BC-9E1F-4641-AB56-1500019BF94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6" name="Text Box 1">
          <a:extLst xmlns:a="http://schemas.openxmlformats.org/drawingml/2006/main">
            <a:ext uri="{FF2B5EF4-FFF2-40B4-BE49-F238E27FC236}">
              <a16:creationId xmlns:a16="http://schemas.microsoft.com/office/drawing/2014/main" id="{954E2996-1674-47D5-B3B0-7912CA1035C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7" name="Text Box 1">
          <a:extLst xmlns:a="http://schemas.openxmlformats.org/drawingml/2006/main">
            <a:ext uri="{FF2B5EF4-FFF2-40B4-BE49-F238E27FC236}">
              <a16:creationId xmlns:a16="http://schemas.microsoft.com/office/drawing/2014/main" id="{8DB0EC7F-2ECB-45DF-923F-0FA7120350E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8" name="Text Box 1">
          <a:extLst xmlns:a="http://schemas.openxmlformats.org/drawingml/2006/main">
            <a:ext uri="{FF2B5EF4-FFF2-40B4-BE49-F238E27FC236}">
              <a16:creationId xmlns:a16="http://schemas.microsoft.com/office/drawing/2014/main" id="{16877D09-BC64-4DE0-BDE9-E4E60212F80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09" name="Text Box 1">
          <a:extLst xmlns:a="http://schemas.openxmlformats.org/drawingml/2006/main">
            <a:ext uri="{FF2B5EF4-FFF2-40B4-BE49-F238E27FC236}">
              <a16:creationId xmlns:a16="http://schemas.microsoft.com/office/drawing/2014/main" id="{81CFFBAB-0FFD-486D-9150-96481EA0E3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0" name="Text Box 1">
          <a:extLst xmlns:a="http://schemas.openxmlformats.org/drawingml/2006/main">
            <a:ext uri="{FF2B5EF4-FFF2-40B4-BE49-F238E27FC236}">
              <a16:creationId xmlns:a16="http://schemas.microsoft.com/office/drawing/2014/main" id="{98795EB4-636D-432C-A7EE-0436DAD36A3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1" name="Text Box 1">
          <a:extLst xmlns:a="http://schemas.openxmlformats.org/drawingml/2006/main">
            <a:ext uri="{FF2B5EF4-FFF2-40B4-BE49-F238E27FC236}">
              <a16:creationId xmlns:a16="http://schemas.microsoft.com/office/drawing/2014/main" id="{2BE4F47C-0D82-4CA0-9C79-11FEB63D404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2" name="Text Box 1">
          <a:extLst xmlns:a="http://schemas.openxmlformats.org/drawingml/2006/main">
            <a:ext uri="{FF2B5EF4-FFF2-40B4-BE49-F238E27FC236}">
              <a16:creationId xmlns:a16="http://schemas.microsoft.com/office/drawing/2014/main" id="{5395CAD3-63DA-4697-ABFC-5E077819466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3" name="Text Box 1">
          <a:extLst xmlns:a="http://schemas.openxmlformats.org/drawingml/2006/main">
            <a:ext uri="{FF2B5EF4-FFF2-40B4-BE49-F238E27FC236}">
              <a16:creationId xmlns:a16="http://schemas.microsoft.com/office/drawing/2014/main" id="{6C5D2316-5CAF-40FA-88C0-F1D72B98A5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4" name="Text Box 1">
          <a:extLst xmlns:a="http://schemas.openxmlformats.org/drawingml/2006/main">
            <a:ext uri="{FF2B5EF4-FFF2-40B4-BE49-F238E27FC236}">
              <a16:creationId xmlns:a16="http://schemas.microsoft.com/office/drawing/2014/main" id="{7CF90847-AB51-4587-8FA0-2A32FF78015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5" name="Text Box 1">
          <a:extLst xmlns:a="http://schemas.openxmlformats.org/drawingml/2006/main">
            <a:ext uri="{FF2B5EF4-FFF2-40B4-BE49-F238E27FC236}">
              <a16:creationId xmlns:a16="http://schemas.microsoft.com/office/drawing/2014/main" id="{5CCE8DA6-36C9-4634-B0CA-004DC545CA5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6" name="Text Box 1">
          <a:extLst xmlns:a="http://schemas.openxmlformats.org/drawingml/2006/main">
            <a:ext uri="{FF2B5EF4-FFF2-40B4-BE49-F238E27FC236}">
              <a16:creationId xmlns:a16="http://schemas.microsoft.com/office/drawing/2014/main" id="{E7F1829B-D472-4777-A571-E5DF726E164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7" name="Text Box 1">
          <a:extLst xmlns:a="http://schemas.openxmlformats.org/drawingml/2006/main">
            <a:ext uri="{FF2B5EF4-FFF2-40B4-BE49-F238E27FC236}">
              <a16:creationId xmlns:a16="http://schemas.microsoft.com/office/drawing/2014/main" id="{672DED31-E85F-47D0-865A-F2F70BA20D3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8" name="Text Box 1">
          <a:extLst xmlns:a="http://schemas.openxmlformats.org/drawingml/2006/main">
            <a:ext uri="{FF2B5EF4-FFF2-40B4-BE49-F238E27FC236}">
              <a16:creationId xmlns:a16="http://schemas.microsoft.com/office/drawing/2014/main" id="{93ED54FC-A3FB-425E-8805-CA213BC60CF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19" name="Text Box 1">
          <a:extLst xmlns:a="http://schemas.openxmlformats.org/drawingml/2006/main">
            <a:ext uri="{FF2B5EF4-FFF2-40B4-BE49-F238E27FC236}">
              <a16:creationId xmlns:a16="http://schemas.microsoft.com/office/drawing/2014/main" id="{ACC65E28-7C27-44E6-9D72-8D08BA7F16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0" name="Text Box 1">
          <a:extLst xmlns:a="http://schemas.openxmlformats.org/drawingml/2006/main">
            <a:ext uri="{FF2B5EF4-FFF2-40B4-BE49-F238E27FC236}">
              <a16:creationId xmlns:a16="http://schemas.microsoft.com/office/drawing/2014/main" id="{9225F1B6-D4D0-4CFA-8978-2F2BA188FDD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1" name="Text Box 1">
          <a:extLst xmlns:a="http://schemas.openxmlformats.org/drawingml/2006/main">
            <a:ext uri="{FF2B5EF4-FFF2-40B4-BE49-F238E27FC236}">
              <a16:creationId xmlns:a16="http://schemas.microsoft.com/office/drawing/2014/main" id="{0E88C212-AABC-4247-97C4-F1FE0D4FFC4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2" name="Text Box 1">
          <a:extLst xmlns:a="http://schemas.openxmlformats.org/drawingml/2006/main">
            <a:ext uri="{FF2B5EF4-FFF2-40B4-BE49-F238E27FC236}">
              <a16:creationId xmlns:a16="http://schemas.microsoft.com/office/drawing/2014/main" id="{3F599276-7A4F-4C58-A7B8-33963CBEDD0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3" name="Text Box 1">
          <a:extLst xmlns:a="http://schemas.openxmlformats.org/drawingml/2006/main">
            <a:ext uri="{FF2B5EF4-FFF2-40B4-BE49-F238E27FC236}">
              <a16:creationId xmlns:a16="http://schemas.microsoft.com/office/drawing/2014/main" id="{D96830B7-B7AD-4763-8E3C-0C2FB62A41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4" name="Text Box 1">
          <a:extLst xmlns:a="http://schemas.openxmlformats.org/drawingml/2006/main">
            <a:ext uri="{FF2B5EF4-FFF2-40B4-BE49-F238E27FC236}">
              <a16:creationId xmlns:a16="http://schemas.microsoft.com/office/drawing/2014/main" id="{DA574A99-DDDD-41F0-ADB5-8C9CC8BE07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5" name="Text Box 1">
          <a:extLst xmlns:a="http://schemas.openxmlformats.org/drawingml/2006/main">
            <a:ext uri="{FF2B5EF4-FFF2-40B4-BE49-F238E27FC236}">
              <a16:creationId xmlns:a16="http://schemas.microsoft.com/office/drawing/2014/main" id="{7E4F3F5A-1E5A-422C-907C-2316F99423E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6" name="Text Box 1">
          <a:extLst xmlns:a="http://schemas.openxmlformats.org/drawingml/2006/main">
            <a:ext uri="{FF2B5EF4-FFF2-40B4-BE49-F238E27FC236}">
              <a16:creationId xmlns:a16="http://schemas.microsoft.com/office/drawing/2014/main" id="{062119A8-9273-4588-BEA4-73D0D6B47AE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7" name="Text Box 1">
          <a:extLst xmlns:a="http://schemas.openxmlformats.org/drawingml/2006/main">
            <a:ext uri="{FF2B5EF4-FFF2-40B4-BE49-F238E27FC236}">
              <a16:creationId xmlns:a16="http://schemas.microsoft.com/office/drawing/2014/main" id="{FC149412-E78D-4285-BE5A-F9D3F1DC867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8" name="Text Box 1">
          <a:extLst xmlns:a="http://schemas.openxmlformats.org/drawingml/2006/main">
            <a:ext uri="{FF2B5EF4-FFF2-40B4-BE49-F238E27FC236}">
              <a16:creationId xmlns:a16="http://schemas.microsoft.com/office/drawing/2014/main" id="{42BEEE7D-3850-4FD7-9C33-2F08A9437E2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29" name="Text Box 1">
          <a:extLst xmlns:a="http://schemas.openxmlformats.org/drawingml/2006/main">
            <a:ext uri="{FF2B5EF4-FFF2-40B4-BE49-F238E27FC236}">
              <a16:creationId xmlns:a16="http://schemas.microsoft.com/office/drawing/2014/main" id="{4098205F-87F7-420F-BB9E-5F69051AB76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0" name="Text Box 1">
          <a:extLst xmlns:a="http://schemas.openxmlformats.org/drawingml/2006/main">
            <a:ext uri="{FF2B5EF4-FFF2-40B4-BE49-F238E27FC236}">
              <a16:creationId xmlns:a16="http://schemas.microsoft.com/office/drawing/2014/main" id="{F47568B1-CADD-455E-87A8-8A071A96DAC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1" name="Text Box 1">
          <a:extLst xmlns:a="http://schemas.openxmlformats.org/drawingml/2006/main">
            <a:ext uri="{FF2B5EF4-FFF2-40B4-BE49-F238E27FC236}">
              <a16:creationId xmlns:a16="http://schemas.microsoft.com/office/drawing/2014/main" id="{8F2BF1E0-ADD2-4EA7-98AF-03E9397CE00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2" name="Text Box 1">
          <a:extLst xmlns:a="http://schemas.openxmlformats.org/drawingml/2006/main">
            <a:ext uri="{FF2B5EF4-FFF2-40B4-BE49-F238E27FC236}">
              <a16:creationId xmlns:a16="http://schemas.microsoft.com/office/drawing/2014/main" id="{30D42006-DF6D-4C1E-90D9-178DDB203A7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3" name="Text Box 1">
          <a:extLst xmlns:a="http://schemas.openxmlformats.org/drawingml/2006/main">
            <a:ext uri="{FF2B5EF4-FFF2-40B4-BE49-F238E27FC236}">
              <a16:creationId xmlns:a16="http://schemas.microsoft.com/office/drawing/2014/main" id="{3F486A68-4388-42FB-B546-FB0CBA0A26F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4" name="Text Box 1">
          <a:extLst xmlns:a="http://schemas.openxmlformats.org/drawingml/2006/main">
            <a:ext uri="{FF2B5EF4-FFF2-40B4-BE49-F238E27FC236}">
              <a16:creationId xmlns:a16="http://schemas.microsoft.com/office/drawing/2014/main" id="{2320FF93-E2D6-4239-B129-AD457A3E8A0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5" name="Text Box 1">
          <a:extLst xmlns:a="http://schemas.openxmlformats.org/drawingml/2006/main">
            <a:ext uri="{FF2B5EF4-FFF2-40B4-BE49-F238E27FC236}">
              <a16:creationId xmlns:a16="http://schemas.microsoft.com/office/drawing/2014/main" id="{17A8E338-FBE0-4EC5-824A-9303BF4F429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6" name="Text Box 1">
          <a:extLst xmlns:a="http://schemas.openxmlformats.org/drawingml/2006/main">
            <a:ext uri="{FF2B5EF4-FFF2-40B4-BE49-F238E27FC236}">
              <a16:creationId xmlns:a16="http://schemas.microsoft.com/office/drawing/2014/main" id="{02D6E3C2-E76E-4B48-A9EA-908779CD9D6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7" name="Text Box 1">
          <a:extLst xmlns:a="http://schemas.openxmlformats.org/drawingml/2006/main">
            <a:ext uri="{FF2B5EF4-FFF2-40B4-BE49-F238E27FC236}">
              <a16:creationId xmlns:a16="http://schemas.microsoft.com/office/drawing/2014/main" id="{45FC240A-8AA7-4943-A3AF-29C12D0F6F1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8" name="Text Box 1">
          <a:extLst xmlns:a="http://schemas.openxmlformats.org/drawingml/2006/main">
            <a:ext uri="{FF2B5EF4-FFF2-40B4-BE49-F238E27FC236}">
              <a16:creationId xmlns:a16="http://schemas.microsoft.com/office/drawing/2014/main" id="{16507794-B27C-4F7F-A92B-BACA56890F2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39" name="Text Box 1">
          <a:extLst xmlns:a="http://schemas.openxmlformats.org/drawingml/2006/main">
            <a:ext uri="{FF2B5EF4-FFF2-40B4-BE49-F238E27FC236}">
              <a16:creationId xmlns:a16="http://schemas.microsoft.com/office/drawing/2014/main" id="{890B7619-D4C0-411A-B914-C5EF1D089FC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0" name="Text Box 1">
          <a:extLst xmlns:a="http://schemas.openxmlformats.org/drawingml/2006/main">
            <a:ext uri="{FF2B5EF4-FFF2-40B4-BE49-F238E27FC236}">
              <a16:creationId xmlns:a16="http://schemas.microsoft.com/office/drawing/2014/main" id="{BD26A566-6D27-4C62-B49F-144FDAF97B0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1" name="Text Box 1">
          <a:extLst xmlns:a="http://schemas.openxmlformats.org/drawingml/2006/main">
            <a:ext uri="{FF2B5EF4-FFF2-40B4-BE49-F238E27FC236}">
              <a16:creationId xmlns:a16="http://schemas.microsoft.com/office/drawing/2014/main" id="{EAD88CD1-E508-43E8-8A93-BD9DD758AC0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2" name="Text Box 1">
          <a:extLst xmlns:a="http://schemas.openxmlformats.org/drawingml/2006/main">
            <a:ext uri="{FF2B5EF4-FFF2-40B4-BE49-F238E27FC236}">
              <a16:creationId xmlns:a16="http://schemas.microsoft.com/office/drawing/2014/main" id="{4133755F-C9F4-4FEE-A019-55959BAFC96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3" name="Text Box 1">
          <a:extLst xmlns:a="http://schemas.openxmlformats.org/drawingml/2006/main">
            <a:ext uri="{FF2B5EF4-FFF2-40B4-BE49-F238E27FC236}">
              <a16:creationId xmlns:a16="http://schemas.microsoft.com/office/drawing/2014/main" id="{21A52274-0741-4CB0-9EA2-6D659A5724B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4" name="Text Box 1">
          <a:extLst xmlns:a="http://schemas.openxmlformats.org/drawingml/2006/main">
            <a:ext uri="{FF2B5EF4-FFF2-40B4-BE49-F238E27FC236}">
              <a16:creationId xmlns:a16="http://schemas.microsoft.com/office/drawing/2014/main" id="{9D167494-9691-40A4-B654-A2B245BE832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5" name="Text Box 1">
          <a:extLst xmlns:a="http://schemas.openxmlformats.org/drawingml/2006/main">
            <a:ext uri="{FF2B5EF4-FFF2-40B4-BE49-F238E27FC236}">
              <a16:creationId xmlns:a16="http://schemas.microsoft.com/office/drawing/2014/main" id="{2A6C84A9-7883-43C6-B860-1FA7AF9A54F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6" name="Text Box 1">
          <a:extLst xmlns:a="http://schemas.openxmlformats.org/drawingml/2006/main">
            <a:ext uri="{FF2B5EF4-FFF2-40B4-BE49-F238E27FC236}">
              <a16:creationId xmlns:a16="http://schemas.microsoft.com/office/drawing/2014/main" id="{55C865D3-E91D-482A-8551-58E92748208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7" name="Text Box 1">
          <a:extLst xmlns:a="http://schemas.openxmlformats.org/drawingml/2006/main">
            <a:ext uri="{FF2B5EF4-FFF2-40B4-BE49-F238E27FC236}">
              <a16:creationId xmlns:a16="http://schemas.microsoft.com/office/drawing/2014/main" id="{115B9002-5209-4328-9DE1-B7BBB274023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8" name="Text Box 1">
          <a:extLst xmlns:a="http://schemas.openxmlformats.org/drawingml/2006/main">
            <a:ext uri="{FF2B5EF4-FFF2-40B4-BE49-F238E27FC236}">
              <a16:creationId xmlns:a16="http://schemas.microsoft.com/office/drawing/2014/main" id="{AA2336B7-1270-46EF-90CF-F2195DC6E95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49" name="Text Box 1">
          <a:extLst xmlns:a="http://schemas.openxmlformats.org/drawingml/2006/main">
            <a:ext uri="{FF2B5EF4-FFF2-40B4-BE49-F238E27FC236}">
              <a16:creationId xmlns:a16="http://schemas.microsoft.com/office/drawing/2014/main" id="{24FFA635-9297-465B-BD2D-B987C355D97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0" name="Text Box 1">
          <a:extLst xmlns:a="http://schemas.openxmlformats.org/drawingml/2006/main">
            <a:ext uri="{FF2B5EF4-FFF2-40B4-BE49-F238E27FC236}">
              <a16:creationId xmlns:a16="http://schemas.microsoft.com/office/drawing/2014/main" id="{98345EEF-AC7D-4273-9CB9-D652AE220D6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1" name="Text Box 1">
          <a:extLst xmlns:a="http://schemas.openxmlformats.org/drawingml/2006/main">
            <a:ext uri="{FF2B5EF4-FFF2-40B4-BE49-F238E27FC236}">
              <a16:creationId xmlns:a16="http://schemas.microsoft.com/office/drawing/2014/main" id="{0FB0A02A-70B5-4A00-9AC8-5CEE97798C2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2" name="Text Box 1">
          <a:extLst xmlns:a="http://schemas.openxmlformats.org/drawingml/2006/main">
            <a:ext uri="{FF2B5EF4-FFF2-40B4-BE49-F238E27FC236}">
              <a16:creationId xmlns:a16="http://schemas.microsoft.com/office/drawing/2014/main" id="{0557EC22-0CEF-437F-B86D-6E4DE65E667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3" name="Text Box 1">
          <a:extLst xmlns:a="http://schemas.openxmlformats.org/drawingml/2006/main">
            <a:ext uri="{FF2B5EF4-FFF2-40B4-BE49-F238E27FC236}">
              <a16:creationId xmlns:a16="http://schemas.microsoft.com/office/drawing/2014/main" id="{E68658FB-98B2-41FA-BF1E-3774E47EBFD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4" name="Text Box 1">
          <a:extLst xmlns:a="http://schemas.openxmlformats.org/drawingml/2006/main">
            <a:ext uri="{FF2B5EF4-FFF2-40B4-BE49-F238E27FC236}">
              <a16:creationId xmlns:a16="http://schemas.microsoft.com/office/drawing/2014/main" id="{D171C17E-DC60-42A4-A478-199489BB475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5" name="Text Box 1">
          <a:extLst xmlns:a="http://schemas.openxmlformats.org/drawingml/2006/main">
            <a:ext uri="{FF2B5EF4-FFF2-40B4-BE49-F238E27FC236}">
              <a16:creationId xmlns:a16="http://schemas.microsoft.com/office/drawing/2014/main" id="{B5150002-B60C-4D3C-90DA-F25CA8AED61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6" name="Text Box 1">
          <a:extLst xmlns:a="http://schemas.openxmlformats.org/drawingml/2006/main">
            <a:ext uri="{FF2B5EF4-FFF2-40B4-BE49-F238E27FC236}">
              <a16:creationId xmlns:a16="http://schemas.microsoft.com/office/drawing/2014/main" id="{24DED334-4721-46B2-8B52-151705159A7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57" name="Text Box 1">
          <a:extLst xmlns:a="http://schemas.openxmlformats.org/drawingml/2006/main">
            <a:ext uri="{FF2B5EF4-FFF2-40B4-BE49-F238E27FC236}">
              <a16:creationId xmlns:a16="http://schemas.microsoft.com/office/drawing/2014/main" id="{5388BF8C-A445-4FA7-A71F-4E09E0AD6CF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2" name="Text Box 1">
          <a:extLst xmlns:a="http://schemas.openxmlformats.org/drawingml/2006/main">
            <a:ext uri="{FF2B5EF4-FFF2-40B4-BE49-F238E27FC236}">
              <a16:creationId xmlns:a16="http://schemas.microsoft.com/office/drawing/2014/main" id="{61B4D6D9-A00B-4BB9-B74A-B0C281C5E4E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3" name="Text Box 1">
          <a:extLst xmlns:a="http://schemas.openxmlformats.org/drawingml/2006/main">
            <a:ext uri="{FF2B5EF4-FFF2-40B4-BE49-F238E27FC236}">
              <a16:creationId xmlns:a16="http://schemas.microsoft.com/office/drawing/2014/main" id="{29204A2F-B1F1-4D17-BCF4-C13E03CDA31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4" name="Text Box 1">
          <a:extLst xmlns:a="http://schemas.openxmlformats.org/drawingml/2006/main">
            <a:ext uri="{FF2B5EF4-FFF2-40B4-BE49-F238E27FC236}">
              <a16:creationId xmlns:a16="http://schemas.microsoft.com/office/drawing/2014/main" id="{79EEB805-A96B-4DAD-8F29-789E269B39F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5" name="Text Box 1">
          <a:extLst xmlns:a="http://schemas.openxmlformats.org/drawingml/2006/main">
            <a:ext uri="{FF2B5EF4-FFF2-40B4-BE49-F238E27FC236}">
              <a16:creationId xmlns:a16="http://schemas.microsoft.com/office/drawing/2014/main" id="{C77F2911-16D8-4EE1-8AA3-D5E6D66FD78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6" name="Text Box 1">
          <a:extLst xmlns:a="http://schemas.openxmlformats.org/drawingml/2006/main">
            <a:ext uri="{FF2B5EF4-FFF2-40B4-BE49-F238E27FC236}">
              <a16:creationId xmlns:a16="http://schemas.microsoft.com/office/drawing/2014/main" id="{2717F571-882B-401E-B77B-6E4B430B701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7" name="Text Box 1">
          <a:extLst xmlns:a="http://schemas.openxmlformats.org/drawingml/2006/main">
            <a:ext uri="{FF2B5EF4-FFF2-40B4-BE49-F238E27FC236}">
              <a16:creationId xmlns:a16="http://schemas.microsoft.com/office/drawing/2014/main" id="{8DA87E20-F8B2-4A0D-99F6-A790BA24EA0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8" name="Text Box 1">
          <a:extLst xmlns:a="http://schemas.openxmlformats.org/drawingml/2006/main">
            <a:ext uri="{FF2B5EF4-FFF2-40B4-BE49-F238E27FC236}">
              <a16:creationId xmlns:a16="http://schemas.microsoft.com/office/drawing/2014/main" id="{C1FF7DC0-3AA9-4180-A72D-844837A5408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69" name="Text Box 1">
          <a:extLst xmlns:a="http://schemas.openxmlformats.org/drawingml/2006/main">
            <a:ext uri="{FF2B5EF4-FFF2-40B4-BE49-F238E27FC236}">
              <a16:creationId xmlns:a16="http://schemas.microsoft.com/office/drawing/2014/main" id="{D1548C01-150C-4F30-AB36-A28B303F97A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0" name="Text Box 1">
          <a:extLst xmlns:a="http://schemas.openxmlformats.org/drawingml/2006/main">
            <a:ext uri="{FF2B5EF4-FFF2-40B4-BE49-F238E27FC236}">
              <a16:creationId xmlns:a16="http://schemas.microsoft.com/office/drawing/2014/main" id="{36CD488E-0A92-49E2-B47E-2A21E20E89E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1" name="Text Box 1">
          <a:extLst xmlns:a="http://schemas.openxmlformats.org/drawingml/2006/main">
            <a:ext uri="{FF2B5EF4-FFF2-40B4-BE49-F238E27FC236}">
              <a16:creationId xmlns:a16="http://schemas.microsoft.com/office/drawing/2014/main" id="{F09FE7BA-81C9-4E6D-ABAC-D17B1039857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2" name="Text Box 1">
          <a:extLst xmlns:a="http://schemas.openxmlformats.org/drawingml/2006/main">
            <a:ext uri="{FF2B5EF4-FFF2-40B4-BE49-F238E27FC236}">
              <a16:creationId xmlns:a16="http://schemas.microsoft.com/office/drawing/2014/main" id="{510B2A41-C02D-49A9-AB54-68A5AC97A01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3" name="Text Box 1">
          <a:extLst xmlns:a="http://schemas.openxmlformats.org/drawingml/2006/main">
            <a:ext uri="{FF2B5EF4-FFF2-40B4-BE49-F238E27FC236}">
              <a16:creationId xmlns:a16="http://schemas.microsoft.com/office/drawing/2014/main" id="{C157268D-BC2F-4137-929B-C3E047E784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4" name="Text Box 1">
          <a:extLst xmlns:a="http://schemas.openxmlformats.org/drawingml/2006/main">
            <a:ext uri="{FF2B5EF4-FFF2-40B4-BE49-F238E27FC236}">
              <a16:creationId xmlns:a16="http://schemas.microsoft.com/office/drawing/2014/main" id="{34340BB5-362E-4C4F-BB60-FC246C14A74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5" name="Text Box 1">
          <a:extLst xmlns:a="http://schemas.openxmlformats.org/drawingml/2006/main">
            <a:ext uri="{FF2B5EF4-FFF2-40B4-BE49-F238E27FC236}">
              <a16:creationId xmlns:a16="http://schemas.microsoft.com/office/drawing/2014/main" id="{BD077AC6-7D36-492F-8A30-E38EEE113C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6" name="Text Box 1">
          <a:extLst xmlns:a="http://schemas.openxmlformats.org/drawingml/2006/main">
            <a:ext uri="{FF2B5EF4-FFF2-40B4-BE49-F238E27FC236}">
              <a16:creationId xmlns:a16="http://schemas.microsoft.com/office/drawing/2014/main" id="{0D686EC8-50A2-4A58-B28B-8211E3FA03A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7" name="Text Box 1">
          <a:extLst xmlns:a="http://schemas.openxmlformats.org/drawingml/2006/main">
            <a:ext uri="{FF2B5EF4-FFF2-40B4-BE49-F238E27FC236}">
              <a16:creationId xmlns:a16="http://schemas.microsoft.com/office/drawing/2014/main" id="{A8C96D0D-A16D-4089-BF1D-A09BBD53028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8" name="Text Box 1">
          <a:extLst xmlns:a="http://schemas.openxmlformats.org/drawingml/2006/main">
            <a:ext uri="{FF2B5EF4-FFF2-40B4-BE49-F238E27FC236}">
              <a16:creationId xmlns:a16="http://schemas.microsoft.com/office/drawing/2014/main" id="{0CEF94D2-F0D7-46A7-9694-6961D54D52F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79" name="Text Box 1">
          <a:extLst xmlns:a="http://schemas.openxmlformats.org/drawingml/2006/main">
            <a:ext uri="{FF2B5EF4-FFF2-40B4-BE49-F238E27FC236}">
              <a16:creationId xmlns:a16="http://schemas.microsoft.com/office/drawing/2014/main" id="{D5C5D1D8-8D03-416D-BEE2-6755A60E429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6" name="Text Box 1">
          <a:extLst xmlns:a="http://schemas.openxmlformats.org/drawingml/2006/main">
            <a:ext uri="{FF2B5EF4-FFF2-40B4-BE49-F238E27FC236}">
              <a16:creationId xmlns:a16="http://schemas.microsoft.com/office/drawing/2014/main" id="{2EFE015F-48A9-4ABE-9427-C7F46B559A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7" name="Text Box 1">
          <a:extLst xmlns:a="http://schemas.openxmlformats.org/drawingml/2006/main">
            <a:ext uri="{FF2B5EF4-FFF2-40B4-BE49-F238E27FC236}">
              <a16:creationId xmlns:a16="http://schemas.microsoft.com/office/drawing/2014/main" id="{361F348B-2D02-4A27-B20D-66B26617F93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0" name="Text Box 1">
          <a:extLst xmlns:a="http://schemas.openxmlformats.org/drawingml/2006/main">
            <a:ext uri="{FF2B5EF4-FFF2-40B4-BE49-F238E27FC236}">
              <a16:creationId xmlns:a16="http://schemas.microsoft.com/office/drawing/2014/main" id="{265FA434-52B6-45CC-925D-EC30E67723D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1" name="Text Box 1">
          <a:extLst xmlns:a="http://schemas.openxmlformats.org/drawingml/2006/main">
            <a:ext uri="{FF2B5EF4-FFF2-40B4-BE49-F238E27FC236}">
              <a16:creationId xmlns:a16="http://schemas.microsoft.com/office/drawing/2014/main" id="{AC6EE9D7-2ECD-42ED-B64B-87F87CEB0A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2" name="Text Box 1">
          <a:extLst xmlns:a="http://schemas.openxmlformats.org/drawingml/2006/main">
            <a:ext uri="{FF2B5EF4-FFF2-40B4-BE49-F238E27FC236}">
              <a16:creationId xmlns:a16="http://schemas.microsoft.com/office/drawing/2014/main" id="{221D2B02-26E4-4287-B14C-CBAC8C6863E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3" name="Text Box 1">
          <a:extLst xmlns:a="http://schemas.openxmlformats.org/drawingml/2006/main">
            <a:ext uri="{FF2B5EF4-FFF2-40B4-BE49-F238E27FC236}">
              <a16:creationId xmlns:a16="http://schemas.microsoft.com/office/drawing/2014/main" id="{DB4C6C8D-22D8-4FAA-808B-7EDE40B11D0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4" name="Text Box 1">
          <a:extLst xmlns:a="http://schemas.openxmlformats.org/drawingml/2006/main">
            <a:ext uri="{FF2B5EF4-FFF2-40B4-BE49-F238E27FC236}">
              <a16:creationId xmlns:a16="http://schemas.microsoft.com/office/drawing/2014/main" id="{CD34B99D-9D2A-49DC-86B0-1A9694595C7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5" name="Text Box 1">
          <a:extLst xmlns:a="http://schemas.openxmlformats.org/drawingml/2006/main">
            <a:ext uri="{FF2B5EF4-FFF2-40B4-BE49-F238E27FC236}">
              <a16:creationId xmlns:a16="http://schemas.microsoft.com/office/drawing/2014/main" id="{AA593712-0DA3-415B-8D66-10D31A559E9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6" name="Text Box 1">
          <a:extLst xmlns:a="http://schemas.openxmlformats.org/drawingml/2006/main">
            <a:ext uri="{FF2B5EF4-FFF2-40B4-BE49-F238E27FC236}">
              <a16:creationId xmlns:a16="http://schemas.microsoft.com/office/drawing/2014/main" id="{21CE723D-6E82-4E95-B440-C8107595125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7" name="Text Box 1">
          <a:extLst xmlns:a="http://schemas.openxmlformats.org/drawingml/2006/main">
            <a:ext uri="{FF2B5EF4-FFF2-40B4-BE49-F238E27FC236}">
              <a16:creationId xmlns:a16="http://schemas.microsoft.com/office/drawing/2014/main" id="{2F02C5DE-77B5-473E-A3B3-AD42817F92B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8" name="Text Box 1">
          <a:extLst xmlns:a="http://schemas.openxmlformats.org/drawingml/2006/main">
            <a:ext uri="{FF2B5EF4-FFF2-40B4-BE49-F238E27FC236}">
              <a16:creationId xmlns:a16="http://schemas.microsoft.com/office/drawing/2014/main" id="{27CA7DDB-5A22-4C2D-9E0E-224B4F41E0B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09" name="Text Box 1">
          <a:extLst xmlns:a="http://schemas.openxmlformats.org/drawingml/2006/main">
            <a:ext uri="{FF2B5EF4-FFF2-40B4-BE49-F238E27FC236}">
              <a16:creationId xmlns:a16="http://schemas.microsoft.com/office/drawing/2014/main" id="{94B4898E-90A7-4DE5-97BE-0E4F366E3B0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0" name="Text Box 1">
          <a:extLst xmlns:a="http://schemas.openxmlformats.org/drawingml/2006/main">
            <a:ext uri="{FF2B5EF4-FFF2-40B4-BE49-F238E27FC236}">
              <a16:creationId xmlns:a16="http://schemas.microsoft.com/office/drawing/2014/main" id="{8ED2C22C-CB03-420C-8A5B-240530FBEE0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1" name="Text Box 1">
          <a:extLst xmlns:a="http://schemas.openxmlformats.org/drawingml/2006/main">
            <a:ext uri="{FF2B5EF4-FFF2-40B4-BE49-F238E27FC236}">
              <a16:creationId xmlns:a16="http://schemas.microsoft.com/office/drawing/2014/main" id="{A8EFE2AE-ED6D-410E-BDA1-D3C7A7641E7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2" name="Text Box 1">
          <a:extLst xmlns:a="http://schemas.openxmlformats.org/drawingml/2006/main">
            <a:ext uri="{FF2B5EF4-FFF2-40B4-BE49-F238E27FC236}">
              <a16:creationId xmlns:a16="http://schemas.microsoft.com/office/drawing/2014/main" id="{C1127F90-4D19-45CC-9121-3D82F051CCB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3" name="Text Box 1">
          <a:extLst xmlns:a="http://schemas.openxmlformats.org/drawingml/2006/main">
            <a:ext uri="{FF2B5EF4-FFF2-40B4-BE49-F238E27FC236}">
              <a16:creationId xmlns:a16="http://schemas.microsoft.com/office/drawing/2014/main" id="{54779283-C534-4361-BC52-E0C198FF16F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4" name="Text Box 1">
          <a:extLst xmlns:a="http://schemas.openxmlformats.org/drawingml/2006/main">
            <a:ext uri="{FF2B5EF4-FFF2-40B4-BE49-F238E27FC236}">
              <a16:creationId xmlns:a16="http://schemas.microsoft.com/office/drawing/2014/main" id="{D94C6523-8C3F-49C9-8F48-3EEB3D7191E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5" name="Text Box 1">
          <a:extLst xmlns:a="http://schemas.openxmlformats.org/drawingml/2006/main">
            <a:ext uri="{FF2B5EF4-FFF2-40B4-BE49-F238E27FC236}">
              <a16:creationId xmlns:a16="http://schemas.microsoft.com/office/drawing/2014/main" id="{589FB2C4-63AC-4A4A-B1BB-BE47BE078DC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6" name="Text Box 1">
          <a:extLst xmlns:a="http://schemas.openxmlformats.org/drawingml/2006/main">
            <a:ext uri="{FF2B5EF4-FFF2-40B4-BE49-F238E27FC236}">
              <a16:creationId xmlns:a16="http://schemas.microsoft.com/office/drawing/2014/main" id="{E4898305-F25C-49E2-850E-F3477028FA4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7" name="Text Box 1">
          <a:extLst xmlns:a="http://schemas.openxmlformats.org/drawingml/2006/main">
            <a:ext uri="{FF2B5EF4-FFF2-40B4-BE49-F238E27FC236}">
              <a16:creationId xmlns:a16="http://schemas.microsoft.com/office/drawing/2014/main" id="{9491147D-5C07-49D8-8810-D20C3F572AD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8" name="Text Box 1">
          <a:extLst xmlns:a="http://schemas.openxmlformats.org/drawingml/2006/main">
            <a:ext uri="{FF2B5EF4-FFF2-40B4-BE49-F238E27FC236}">
              <a16:creationId xmlns:a16="http://schemas.microsoft.com/office/drawing/2014/main" id="{EA7B3ECC-3EB3-4AEF-89C5-FA689A491FC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19" name="Text Box 1">
          <a:extLst xmlns:a="http://schemas.openxmlformats.org/drawingml/2006/main">
            <a:ext uri="{FF2B5EF4-FFF2-40B4-BE49-F238E27FC236}">
              <a16:creationId xmlns:a16="http://schemas.microsoft.com/office/drawing/2014/main" id="{A7451062-D886-4775-A417-8D7CCDEA8B2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0" name="Text Box 1">
          <a:extLst xmlns:a="http://schemas.openxmlformats.org/drawingml/2006/main">
            <a:ext uri="{FF2B5EF4-FFF2-40B4-BE49-F238E27FC236}">
              <a16:creationId xmlns:a16="http://schemas.microsoft.com/office/drawing/2014/main" id="{98BE8A94-9039-4F7F-857F-B113CCA17CA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1" name="Text Box 1">
          <a:extLst xmlns:a="http://schemas.openxmlformats.org/drawingml/2006/main">
            <a:ext uri="{FF2B5EF4-FFF2-40B4-BE49-F238E27FC236}">
              <a16:creationId xmlns:a16="http://schemas.microsoft.com/office/drawing/2014/main" id="{015A4DA7-C2C6-463A-9FC3-9B220A79FEB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2" name="Text Box 1">
          <a:extLst xmlns:a="http://schemas.openxmlformats.org/drawingml/2006/main">
            <a:ext uri="{FF2B5EF4-FFF2-40B4-BE49-F238E27FC236}">
              <a16:creationId xmlns:a16="http://schemas.microsoft.com/office/drawing/2014/main" id="{01DEDCC1-DC4E-4B75-88BC-0EE220E7748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3" name="Text Box 1">
          <a:extLst xmlns:a="http://schemas.openxmlformats.org/drawingml/2006/main">
            <a:ext uri="{FF2B5EF4-FFF2-40B4-BE49-F238E27FC236}">
              <a16:creationId xmlns:a16="http://schemas.microsoft.com/office/drawing/2014/main" id="{987F543D-774D-4B15-B64E-04BF6025474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4" name="Text Box 1">
          <a:extLst xmlns:a="http://schemas.openxmlformats.org/drawingml/2006/main">
            <a:ext uri="{FF2B5EF4-FFF2-40B4-BE49-F238E27FC236}">
              <a16:creationId xmlns:a16="http://schemas.microsoft.com/office/drawing/2014/main" id="{824E615C-0063-47EB-998A-6E17E91432F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5" name="Text Box 1">
          <a:extLst xmlns:a="http://schemas.openxmlformats.org/drawingml/2006/main">
            <a:ext uri="{FF2B5EF4-FFF2-40B4-BE49-F238E27FC236}">
              <a16:creationId xmlns:a16="http://schemas.microsoft.com/office/drawing/2014/main" id="{2CCDE0B7-73B0-4DD8-B056-64EEE755622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6" name="Text Box 1">
          <a:extLst xmlns:a="http://schemas.openxmlformats.org/drawingml/2006/main">
            <a:ext uri="{FF2B5EF4-FFF2-40B4-BE49-F238E27FC236}">
              <a16:creationId xmlns:a16="http://schemas.microsoft.com/office/drawing/2014/main" id="{025AFDCD-E1B3-4688-BAC9-E9937C59D07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127" name="Text Box 1">
          <a:extLst xmlns:a="http://schemas.openxmlformats.org/drawingml/2006/main">
            <a:ext uri="{FF2B5EF4-FFF2-40B4-BE49-F238E27FC236}">
              <a16:creationId xmlns:a16="http://schemas.microsoft.com/office/drawing/2014/main" id="{B243F99A-FD07-4E9C-8858-3FC98D7A92F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0" name="Text Box 1">
          <a:extLst xmlns:a="http://schemas.openxmlformats.org/drawingml/2006/main">
            <a:ext uri="{FF2B5EF4-FFF2-40B4-BE49-F238E27FC236}">
              <a16:creationId xmlns:a16="http://schemas.microsoft.com/office/drawing/2014/main" id="{A08FF602-81E6-428B-97B3-57431E8503F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1" name="Text Box 1">
          <a:extLst xmlns:a="http://schemas.openxmlformats.org/drawingml/2006/main">
            <a:ext uri="{FF2B5EF4-FFF2-40B4-BE49-F238E27FC236}">
              <a16:creationId xmlns:a16="http://schemas.microsoft.com/office/drawing/2014/main" id="{798AA92D-3B82-4F78-984F-B37DCEA1EEF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2" name="Text Box 1">
          <a:extLst xmlns:a="http://schemas.openxmlformats.org/drawingml/2006/main">
            <a:ext uri="{FF2B5EF4-FFF2-40B4-BE49-F238E27FC236}">
              <a16:creationId xmlns:a16="http://schemas.microsoft.com/office/drawing/2014/main" id="{9E0271E8-6E71-4008-938F-22529A6F22E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3" name="Text Box 1">
          <a:extLst xmlns:a="http://schemas.openxmlformats.org/drawingml/2006/main">
            <a:ext uri="{FF2B5EF4-FFF2-40B4-BE49-F238E27FC236}">
              <a16:creationId xmlns:a16="http://schemas.microsoft.com/office/drawing/2014/main" id="{9DCF8E7B-25F1-4D65-8C1E-FB64CB3D752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4" name="Text Box 1">
          <a:extLst xmlns:a="http://schemas.openxmlformats.org/drawingml/2006/main">
            <a:ext uri="{FF2B5EF4-FFF2-40B4-BE49-F238E27FC236}">
              <a16:creationId xmlns:a16="http://schemas.microsoft.com/office/drawing/2014/main" id="{86DC2048-29AF-443F-96F5-B98CF5479A2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5" name="Text Box 1">
          <a:extLst xmlns:a="http://schemas.openxmlformats.org/drawingml/2006/main">
            <a:ext uri="{FF2B5EF4-FFF2-40B4-BE49-F238E27FC236}">
              <a16:creationId xmlns:a16="http://schemas.microsoft.com/office/drawing/2014/main" id="{C4563DD9-CC64-46CE-80FB-2F1D0EBB791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6" name="Text Box 1">
          <a:extLst xmlns:a="http://schemas.openxmlformats.org/drawingml/2006/main">
            <a:ext uri="{FF2B5EF4-FFF2-40B4-BE49-F238E27FC236}">
              <a16:creationId xmlns:a16="http://schemas.microsoft.com/office/drawing/2014/main" id="{4900F073-FDA0-4DC5-B188-F87C3C5BB9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7" name="Text Box 1">
          <a:extLst xmlns:a="http://schemas.openxmlformats.org/drawingml/2006/main">
            <a:ext uri="{FF2B5EF4-FFF2-40B4-BE49-F238E27FC236}">
              <a16:creationId xmlns:a16="http://schemas.microsoft.com/office/drawing/2014/main" id="{A57AA819-8242-4101-8203-5904F593B8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8" name="Text Box 1">
          <a:extLst xmlns:a="http://schemas.openxmlformats.org/drawingml/2006/main">
            <a:ext uri="{FF2B5EF4-FFF2-40B4-BE49-F238E27FC236}">
              <a16:creationId xmlns:a16="http://schemas.microsoft.com/office/drawing/2014/main" id="{B2167CAA-4741-4EE7-852E-7DB9156367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89" name="Text Box 1">
          <a:extLst xmlns:a="http://schemas.openxmlformats.org/drawingml/2006/main">
            <a:ext uri="{FF2B5EF4-FFF2-40B4-BE49-F238E27FC236}">
              <a16:creationId xmlns:a16="http://schemas.microsoft.com/office/drawing/2014/main" id="{289CF916-BE24-4036-8089-99688F6319D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0" name="Text Box 1">
          <a:extLst xmlns:a="http://schemas.openxmlformats.org/drawingml/2006/main">
            <a:ext uri="{FF2B5EF4-FFF2-40B4-BE49-F238E27FC236}">
              <a16:creationId xmlns:a16="http://schemas.microsoft.com/office/drawing/2014/main" id="{A55F8A1B-0436-40F4-A659-602E81B99D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1" name="Text Box 1">
          <a:extLst xmlns:a="http://schemas.openxmlformats.org/drawingml/2006/main">
            <a:ext uri="{FF2B5EF4-FFF2-40B4-BE49-F238E27FC236}">
              <a16:creationId xmlns:a16="http://schemas.microsoft.com/office/drawing/2014/main" id="{DF9CA582-CE44-41FA-9323-A8CAB40D5FE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2" name="Text Box 1">
          <a:extLst xmlns:a="http://schemas.openxmlformats.org/drawingml/2006/main">
            <a:ext uri="{FF2B5EF4-FFF2-40B4-BE49-F238E27FC236}">
              <a16:creationId xmlns:a16="http://schemas.microsoft.com/office/drawing/2014/main" id="{AB5EFA2C-2B6E-425C-8117-F1B0F8EC621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3" name="Text Box 1">
          <a:extLst xmlns:a="http://schemas.openxmlformats.org/drawingml/2006/main">
            <a:ext uri="{FF2B5EF4-FFF2-40B4-BE49-F238E27FC236}">
              <a16:creationId xmlns:a16="http://schemas.microsoft.com/office/drawing/2014/main" id="{86D37531-1139-4BE6-BA66-CD1B2718FF8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4" name="Text Box 1">
          <a:extLst xmlns:a="http://schemas.openxmlformats.org/drawingml/2006/main">
            <a:ext uri="{FF2B5EF4-FFF2-40B4-BE49-F238E27FC236}">
              <a16:creationId xmlns:a16="http://schemas.microsoft.com/office/drawing/2014/main" id="{1B612E2C-7EAC-4268-BFD6-383030ABC71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5" name="Text Box 1">
          <a:extLst xmlns:a="http://schemas.openxmlformats.org/drawingml/2006/main">
            <a:ext uri="{FF2B5EF4-FFF2-40B4-BE49-F238E27FC236}">
              <a16:creationId xmlns:a16="http://schemas.microsoft.com/office/drawing/2014/main" id="{89171CB6-CB2F-49BD-9FE3-C01ECD1E0DB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6" name="Text Box 1">
          <a:extLst xmlns:a="http://schemas.openxmlformats.org/drawingml/2006/main">
            <a:ext uri="{FF2B5EF4-FFF2-40B4-BE49-F238E27FC236}">
              <a16:creationId xmlns:a16="http://schemas.microsoft.com/office/drawing/2014/main" id="{6CA6E8EB-D4D3-4EF5-8C55-E929BF56C3C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7" name="Text Box 1">
          <a:extLst xmlns:a="http://schemas.openxmlformats.org/drawingml/2006/main">
            <a:ext uri="{FF2B5EF4-FFF2-40B4-BE49-F238E27FC236}">
              <a16:creationId xmlns:a16="http://schemas.microsoft.com/office/drawing/2014/main" id="{01AD2DFA-AD78-4595-B1E8-1DE470FBA11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8" name="Text Box 1">
          <a:extLst xmlns:a="http://schemas.openxmlformats.org/drawingml/2006/main">
            <a:ext uri="{FF2B5EF4-FFF2-40B4-BE49-F238E27FC236}">
              <a16:creationId xmlns:a16="http://schemas.microsoft.com/office/drawing/2014/main" id="{D4968522-2DE8-49EB-8053-325AD4B20E4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899" name="Text Box 1">
          <a:extLst xmlns:a="http://schemas.openxmlformats.org/drawingml/2006/main">
            <a:ext uri="{FF2B5EF4-FFF2-40B4-BE49-F238E27FC236}">
              <a16:creationId xmlns:a16="http://schemas.microsoft.com/office/drawing/2014/main" id="{6DB538FE-5214-45B5-9B5E-CCA0DF82661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0" name="Text Box 1">
          <a:extLst xmlns:a="http://schemas.openxmlformats.org/drawingml/2006/main">
            <a:ext uri="{FF2B5EF4-FFF2-40B4-BE49-F238E27FC236}">
              <a16:creationId xmlns:a16="http://schemas.microsoft.com/office/drawing/2014/main" id="{B6ED02A2-60F2-4D52-A3A5-2BDCB205593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1" name="Text Box 1">
          <a:extLst xmlns:a="http://schemas.openxmlformats.org/drawingml/2006/main">
            <a:ext uri="{FF2B5EF4-FFF2-40B4-BE49-F238E27FC236}">
              <a16:creationId xmlns:a16="http://schemas.microsoft.com/office/drawing/2014/main" id="{6AD022FF-7E69-4EA3-BFD8-4A7F055BC6B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2" name="Text Box 1">
          <a:extLst xmlns:a="http://schemas.openxmlformats.org/drawingml/2006/main">
            <a:ext uri="{FF2B5EF4-FFF2-40B4-BE49-F238E27FC236}">
              <a16:creationId xmlns:a16="http://schemas.microsoft.com/office/drawing/2014/main" id="{140A1284-9359-4D0B-8564-9953E985E3E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3" name="Text Box 1">
          <a:extLst xmlns:a="http://schemas.openxmlformats.org/drawingml/2006/main">
            <a:ext uri="{FF2B5EF4-FFF2-40B4-BE49-F238E27FC236}">
              <a16:creationId xmlns:a16="http://schemas.microsoft.com/office/drawing/2014/main" id="{AAC29E90-2A20-4554-8750-A507B33326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8" name="Text Box 1">
          <a:extLst xmlns:a="http://schemas.openxmlformats.org/drawingml/2006/main">
            <a:ext uri="{FF2B5EF4-FFF2-40B4-BE49-F238E27FC236}">
              <a16:creationId xmlns:a16="http://schemas.microsoft.com/office/drawing/2014/main" id="{0AE135C4-008E-4458-926C-0D8CA82B9B6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99" name="Text Box 1">
          <a:extLst xmlns:a="http://schemas.openxmlformats.org/drawingml/2006/main">
            <a:ext uri="{FF2B5EF4-FFF2-40B4-BE49-F238E27FC236}">
              <a16:creationId xmlns:a16="http://schemas.microsoft.com/office/drawing/2014/main" id="{B423DBF6-28AA-44D4-9EED-51BC56009A6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4" name="Text Box 1">
          <a:extLst xmlns:a="http://schemas.openxmlformats.org/drawingml/2006/main">
            <a:ext uri="{FF2B5EF4-FFF2-40B4-BE49-F238E27FC236}">
              <a16:creationId xmlns:a16="http://schemas.microsoft.com/office/drawing/2014/main" id="{9033D1A4-B142-4957-BC02-ABAA6BC631F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5" name="Text Box 1">
          <a:extLst xmlns:a="http://schemas.openxmlformats.org/drawingml/2006/main">
            <a:ext uri="{FF2B5EF4-FFF2-40B4-BE49-F238E27FC236}">
              <a16:creationId xmlns:a16="http://schemas.microsoft.com/office/drawing/2014/main" id="{97509873-2505-4F94-B1FA-A0553C62EC4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6" name="Text Box 1">
          <a:extLst xmlns:a="http://schemas.openxmlformats.org/drawingml/2006/main">
            <a:ext uri="{FF2B5EF4-FFF2-40B4-BE49-F238E27FC236}">
              <a16:creationId xmlns:a16="http://schemas.microsoft.com/office/drawing/2014/main" id="{434B8A16-AA19-4340-9039-3BEF76643BC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7" name="Text Box 1">
          <a:extLst xmlns:a="http://schemas.openxmlformats.org/drawingml/2006/main">
            <a:ext uri="{FF2B5EF4-FFF2-40B4-BE49-F238E27FC236}">
              <a16:creationId xmlns:a16="http://schemas.microsoft.com/office/drawing/2014/main" id="{96BA80E0-9F13-4DC6-A1EC-EE450B595A3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8" name="Text Box 1">
          <a:extLst xmlns:a="http://schemas.openxmlformats.org/drawingml/2006/main">
            <a:ext uri="{FF2B5EF4-FFF2-40B4-BE49-F238E27FC236}">
              <a16:creationId xmlns:a16="http://schemas.microsoft.com/office/drawing/2014/main" id="{FCC08540-D5D0-435B-8F40-F0EAA43E9B0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09" name="Text Box 1">
          <a:extLst xmlns:a="http://schemas.openxmlformats.org/drawingml/2006/main">
            <a:ext uri="{FF2B5EF4-FFF2-40B4-BE49-F238E27FC236}">
              <a16:creationId xmlns:a16="http://schemas.microsoft.com/office/drawing/2014/main" id="{18AC385B-4231-4449-8BFA-931E81D65CD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0" name="Text Box 1">
          <a:extLst xmlns:a="http://schemas.openxmlformats.org/drawingml/2006/main">
            <a:ext uri="{FF2B5EF4-FFF2-40B4-BE49-F238E27FC236}">
              <a16:creationId xmlns:a16="http://schemas.microsoft.com/office/drawing/2014/main" id="{0C1C6B88-7A2F-40E1-9C75-3C32F560409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1" name="Text Box 1">
          <a:extLst xmlns:a="http://schemas.openxmlformats.org/drawingml/2006/main">
            <a:ext uri="{FF2B5EF4-FFF2-40B4-BE49-F238E27FC236}">
              <a16:creationId xmlns:a16="http://schemas.microsoft.com/office/drawing/2014/main" id="{95D8C718-5317-4203-BA39-7315DC3E58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2" name="Text Box 1">
          <a:extLst xmlns:a="http://schemas.openxmlformats.org/drawingml/2006/main">
            <a:ext uri="{FF2B5EF4-FFF2-40B4-BE49-F238E27FC236}">
              <a16:creationId xmlns:a16="http://schemas.microsoft.com/office/drawing/2014/main" id="{ECD2F7AA-0FEF-40F2-92A4-A739311AE89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3" name="Text Box 1">
          <a:extLst xmlns:a="http://schemas.openxmlformats.org/drawingml/2006/main">
            <a:ext uri="{FF2B5EF4-FFF2-40B4-BE49-F238E27FC236}">
              <a16:creationId xmlns:a16="http://schemas.microsoft.com/office/drawing/2014/main" id="{D6F812DC-8EF0-47EC-BBCD-BC25BA39FB0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4" name="Text Box 1">
          <a:extLst xmlns:a="http://schemas.openxmlformats.org/drawingml/2006/main">
            <a:ext uri="{FF2B5EF4-FFF2-40B4-BE49-F238E27FC236}">
              <a16:creationId xmlns:a16="http://schemas.microsoft.com/office/drawing/2014/main" id="{0059B72B-EDF3-47E9-8367-BD81CEB27D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5" name="Text Box 1">
          <a:extLst xmlns:a="http://schemas.openxmlformats.org/drawingml/2006/main">
            <a:ext uri="{FF2B5EF4-FFF2-40B4-BE49-F238E27FC236}">
              <a16:creationId xmlns:a16="http://schemas.microsoft.com/office/drawing/2014/main" id="{9CCB9B20-EF67-4935-BFB9-AD1B88D80A3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6" name="Text Box 1">
          <a:extLst xmlns:a="http://schemas.openxmlformats.org/drawingml/2006/main">
            <a:ext uri="{FF2B5EF4-FFF2-40B4-BE49-F238E27FC236}">
              <a16:creationId xmlns:a16="http://schemas.microsoft.com/office/drawing/2014/main" id="{3E777E0A-B997-4698-9A56-234DEB3B3E8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7" name="Text Box 1">
          <a:extLst xmlns:a="http://schemas.openxmlformats.org/drawingml/2006/main">
            <a:ext uri="{FF2B5EF4-FFF2-40B4-BE49-F238E27FC236}">
              <a16:creationId xmlns:a16="http://schemas.microsoft.com/office/drawing/2014/main" id="{26FA2176-D701-4626-B75C-19C78FE700B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8" name="Text Box 1">
          <a:extLst xmlns:a="http://schemas.openxmlformats.org/drawingml/2006/main">
            <a:ext uri="{FF2B5EF4-FFF2-40B4-BE49-F238E27FC236}">
              <a16:creationId xmlns:a16="http://schemas.microsoft.com/office/drawing/2014/main" id="{87D7581C-DDBA-422F-9FE5-8D2835AC015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19" name="Text Box 1">
          <a:extLst xmlns:a="http://schemas.openxmlformats.org/drawingml/2006/main">
            <a:ext uri="{FF2B5EF4-FFF2-40B4-BE49-F238E27FC236}">
              <a16:creationId xmlns:a16="http://schemas.microsoft.com/office/drawing/2014/main" id="{CD91BC01-4519-44F4-8308-77690418B1F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0" name="Text Box 1">
          <a:extLst xmlns:a="http://schemas.openxmlformats.org/drawingml/2006/main">
            <a:ext uri="{FF2B5EF4-FFF2-40B4-BE49-F238E27FC236}">
              <a16:creationId xmlns:a16="http://schemas.microsoft.com/office/drawing/2014/main" id="{A1C4B8D2-B4C6-4443-A4CD-04986A0AC7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1" name="Text Box 1">
          <a:extLst xmlns:a="http://schemas.openxmlformats.org/drawingml/2006/main">
            <a:ext uri="{FF2B5EF4-FFF2-40B4-BE49-F238E27FC236}">
              <a16:creationId xmlns:a16="http://schemas.microsoft.com/office/drawing/2014/main" id="{DB263421-1B10-4168-8034-5EE6EDE418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2" name="Text Box 1">
          <a:extLst xmlns:a="http://schemas.openxmlformats.org/drawingml/2006/main">
            <a:ext uri="{FF2B5EF4-FFF2-40B4-BE49-F238E27FC236}">
              <a16:creationId xmlns:a16="http://schemas.microsoft.com/office/drawing/2014/main" id="{0BB02B9E-5AD5-481D-B920-7C15DBDBD94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3" name="Text Box 1">
          <a:extLst xmlns:a="http://schemas.openxmlformats.org/drawingml/2006/main">
            <a:ext uri="{FF2B5EF4-FFF2-40B4-BE49-F238E27FC236}">
              <a16:creationId xmlns:a16="http://schemas.microsoft.com/office/drawing/2014/main" id="{C8B19FFF-622C-4983-A856-BA638FC30D2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4" name="Text Box 1">
          <a:extLst xmlns:a="http://schemas.openxmlformats.org/drawingml/2006/main">
            <a:ext uri="{FF2B5EF4-FFF2-40B4-BE49-F238E27FC236}">
              <a16:creationId xmlns:a16="http://schemas.microsoft.com/office/drawing/2014/main" id="{91502E2F-686F-49FA-B454-3C904B31386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5" name="Text Box 1">
          <a:extLst xmlns:a="http://schemas.openxmlformats.org/drawingml/2006/main">
            <a:ext uri="{FF2B5EF4-FFF2-40B4-BE49-F238E27FC236}">
              <a16:creationId xmlns:a16="http://schemas.microsoft.com/office/drawing/2014/main" id="{E7BE19A6-E9BD-48D2-B597-1F39037DC56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6" name="Text Box 1">
          <a:extLst xmlns:a="http://schemas.openxmlformats.org/drawingml/2006/main">
            <a:ext uri="{FF2B5EF4-FFF2-40B4-BE49-F238E27FC236}">
              <a16:creationId xmlns:a16="http://schemas.microsoft.com/office/drawing/2014/main" id="{E82F88BA-645D-4DE2-83EB-3051E43665E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7" name="Text Box 1">
          <a:extLst xmlns:a="http://schemas.openxmlformats.org/drawingml/2006/main">
            <a:ext uri="{FF2B5EF4-FFF2-40B4-BE49-F238E27FC236}">
              <a16:creationId xmlns:a16="http://schemas.microsoft.com/office/drawing/2014/main" id="{EC8C6EC6-A6B2-4B1B-A0F0-AA5657B614B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8" name="Text Box 1">
          <a:extLst xmlns:a="http://schemas.openxmlformats.org/drawingml/2006/main">
            <a:ext uri="{FF2B5EF4-FFF2-40B4-BE49-F238E27FC236}">
              <a16:creationId xmlns:a16="http://schemas.microsoft.com/office/drawing/2014/main" id="{009370CE-E5B5-483E-9FDA-1D841E4A7B9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29" name="Text Box 1">
          <a:extLst xmlns:a="http://schemas.openxmlformats.org/drawingml/2006/main">
            <a:ext uri="{FF2B5EF4-FFF2-40B4-BE49-F238E27FC236}">
              <a16:creationId xmlns:a16="http://schemas.microsoft.com/office/drawing/2014/main" id="{4A563A5F-DB83-4318-8EC3-FDEC029BD8B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0" name="Text Box 1">
          <a:extLst xmlns:a="http://schemas.openxmlformats.org/drawingml/2006/main">
            <a:ext uri="{FF2B5EF4-FFF2-40B4-BE49-F238E27FC236}">
              <a16:creationId xmlns:a16="http://schemas.microsoft.com/office/drawing/2014/main" id="{C760770A-B01F-4B8D-B2ED-ABA77979A74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1" name="Text Box 1">
          <a:extLst xmlns:a="http://schemas.openxmlformats.org/drawingml/2006/main">
            <a:ext uri="{FF2B5EF4-FFF2-40B4-BE49-F238E27FC236}">
              <a16:creationId xmlns:a16="http://schemas.microsoft.com/office/drawing/2014/main" id="{E6D08047-A89D-4E1C-8CD9-5936C323B42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2" name="Text Box 1">
          <a:extLst xmlns:a="http://schemas.openxmlformats.org/drawingml/2006/main">
            <a:ext uri="{FF2B5EF4-FFF2-40B4-BE49-F238E27FC236}">
              <a16:creationId xmlns:a16="http://schemas.microsoft.com/office/drawing/2014/main" id="{23C19FD9-2EB6-47A9-A69F-11D8FBC7E5D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3" name="Text Box 1">
          <a:extLst xmlns:a="http://schemas.openxmlformats.org/drawingml/2006/main">
            <a:ext uri="{FF2B5EF4-FFF2-40B4-BE49-F238E27FC236}">
              <a16:creationId xmlns:a16="http://schemas.microsoft.com/office/drawing/2014/main" id="{F97C6EEE-C065-4AAB-A7D9-5B86EA40929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4" name="Text Box 1">
          <a:extLst xmlns:a="http://schemas.openxmlformats.org/drawingml/2006/main">
            <a:ext uri="{FF2B5EF4-FFF2-40B4-BE49-F238E27FC236}">
              <a16:creationId xmlns:a16="http://schemas.microsoft.com/office/drawing/2014/main" id="{8093D030-20A3-409C-A3B7-FF33027BB42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5" name="Text Box 1">
          <a:extLst xmlns:a="http://schemas.openxmlformats.org/drawingml/2006/main">
            <a:ext uri="{FF2B5EF4-FFF2-40B4-BE49-F238E27FC236}">
              <a16:creationId xmlns:a16="http://schemas.microsoft.com/office/drawing/2014/main" id="{BFE7C0FF-82D6-4733-8DDD-235BD83CF26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6" name="Text Box 1">
          <a:extLst xmlns:a="http://schemas.openxmlformats.org/drawingml/2006/main">
            <a:ext uri="{FF2B5EF4-FFF2-40B4-BE49-F238E27FC236}">
              <a16:creationId xmlns:a16="http://schemas.microsoft.com/office/drawing/2014/main" id="{B8027CE1-3B0D-4B9F-9A01-0F93D03CE4E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7" name="Text Box 1">
          <a:extLst xmlns:a="http://schemas.openxmlformats.org/drawingml/2006/main">
            <a:ext uri="{FF2B5EF4-FFF2-40B4-BE49-F238E27FC236}">
              <a16:creationId xmlns:a16="http://schemas.microsoft.com/office/drawing/2014/main" id="{3ECAFD85-8E61-4C63-BA3B-22074935A1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8" name="Text Box 1">
          <a:extLst xmlns:a="http://schemas.openxmlformats.org/drawingml/2006/main">
            <a:ext uri="{FF2B5EF4-FFF2-40B4-BE49-F238E27FC236}">
              <a16:creationId xmlns:a16="http://schemas.microsoft.com/office/drawing/2014/main" id="{6D2D4FCB-92B0-4A76-A69D-6CD754E819C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39" name="Text Box 1">
          <a:extLst xmlns:a="http://schemas.openxmlformats.org/drawingml/2006/main">
            <a:ext uri="{FF2B5EF4-FFF2-40B4-BE49-F238E27FC236}">
              <a16:creationId xmlns:a16="http://schemas.microsoft.com/office/drawing/2014/main" id="{810EF57B-EEF6-497B-AD66-55C1B0CF697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0" name="Text Box 1">
          <a:extLst xmlns:a="http://schemas.openxmlformats.org/drawingml/2006/main">
            <a:ext uri="{FF2B5EF4-FFF2-40B4-BE49-F238E27FC236}">
              <a16:creationId xmlns:a16="http://schemas.microsoft.com/office/drawing/2014/main" id="{1E764953-DA9E-4C2C-8E44-7B043A2174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1" name="Text Box 1">
          <a:extLst xmlns:a="http://schemas.openxmlformats.org/drawingml/2006/main">
            <a:ext uri="{FF2B5EF4-FFF2-40B4-BE49-F238E27FC236}">
              <a16:creationId xmlns:a16="http://schemas.microsoft.com/office/drawing/2014/main" id="{38B33C87-9F4E-4126-94F9-42ED84FB43D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2" name="Text Box 1">
          <a:extLst xmlns:a="http://schemas.openxmlformats.org/drawingml/2006/main">
            <a:ext uri="{FF2B5EF4-FFF2-40B4-BE49-F238E27FC236}">
              <a16:creationId xmlns:a16="http://schemas.microsoft.com/office/drawing/2014/main" id="{D64E0EAC-4F0B-4D66-ACEF-14108096450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3" name="Text Box 1">
          <a:extLst xmlns:a="http://schemas.openxmlformats.org/drawingml/2006/main">
            <a:ext uri="{FF2B5EF4-FFF2-40B4-BE49-F238E27FC236}">
              <a16:creationId xmlns:a16="http://schemas.microsoft.com/office/drawing/2014/main" id="{1BBF9270-9420-474B-9DDB-99038C9D91D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4" name="Text Box 1">
          <a:extLst xmlns:a="http://schemas.openxmlformats.org/drawingml/2006/main">
            <a:ext uri="{FF2B5EF4-FFF2-40B4-BE49-F238E27FC236}">
              <a16:creationId xmlns:a16="http://schemas.microsoft.com/office/drawing/2014/main" id="{90E1C575-C9D9-4462-B002-3A62B0F0126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5" name="Text Box 1">
          <a:extLst xmlns:a="http://schemas.openxmlformats.org/drawingml/2006/main">
            <a:ext uri="{FF2B5EF4-FFF2-40B4-BE49-F238E27FC236}">
              <a16:creationId xmlns:a16="http://schemas.microsoft.com/office/drawing/2014/main" id="{7089346D-BC3B-4C4E-8869-16E2BCF2934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6" name="Text Box 1">
          <a:extLst xmlns:a="http://schemas.openxmlformats.org/drawingml/2006/main">
            <a:ext uri="{FF2B5EF4-FFF2-40B4-BE49-F238E27FC236}">
              <a16:creationId xmlns:a16="http://schemas.microsoft.com/office/drawing/2014/main" id="{54F205C6-AF28-405E-83C8-A3D87504962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7" name="Text Box 1">
          <a:extLst xmlns:a="http://schemas.openxmlformats.org/drawingml/2006/main">
            <a:ext uri="{FF2B5EF4-FFF2-40B4-BE49-F238E27FC236}">
              <a16:creationId xmlns:a16="http://schemas.microsoft.com/office/drawing/2014/main" id="{DFECCEC3-BDFB-4D3B-B4A8-04B054AAFEE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8" name="Text Box 1">
          <a:extLst xmlns:a="http://schemas.openxmlformats.org/drawingml/2006/main">
            <a:ext uri="{FF2B5EF4-FFF2-40B4-BE49-F238E27FC236}">
              <a16:creationId xmlns:a16="http://schemas.microsoft.com/office/drawing/2014/main" id="{1F217BC6-E956-40DC-B87A-7ED55FDA7BB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49" name="Text Box 1">
          <a:extLst xmlns:a="http://schemas.openxmlformats.org/drawingml/2006/main">
            <a:ext uri="{FF2B5EF4-FFF2-40B4-BE49-F238E27FC236}">
              <a16:creationId xmlns:a16="http://schemas.microsoft.com/office/drawing/2014/main" id="{2CFC617E-1F88-41F8-A34C-0196A9817E4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0" name="Text Box 1">
          <a:extLst xmlns:a="http://schemas.openxmlformats.org/drawingml/2006/main">
            <a:ext uri="{FF2B5EF4-FFF2-40B4-BE49-F238E27FC236}">
              <a16:creationId xmlns:a16="http://schemas.microsoft.com/office/drawing/2014/main" id="{8E28A151-340B-4D4D-8179-084B1ECB0F4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1" name="Text Box 1">
          <a:extLst xmlns:a="http://schemas.openxmlformats.org/drawingml/2006/main">
            <a:ext uri="{FF2B5EF4-FFF2-40B4-BE49-F238E27FC236}">
              <a16:creationId xmlns:a16="http://schemas.microsoft.com/office/drawing/2014/main" id="{09FCEB5E-1FB3-43DC-8EBC-F1B1BBFA2DF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2" name="Text Box 1">
          <a:extLst xmlns:a="http://schemas.openxmlformats.org/drawingml/2006/main">
            <a:ext uri="{FF2B5EF4-FFF2-40B4-BE49-F238E27FC236}">
              <a16:creationId xmlns:a16="http://schemas.microsoft.com/office/drawing/2014/main" id="{6ECCC290-FFE9-452A-B169-564580C7394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3" name="Text Box 1">
          <a:extLst xmlns:a="http://schemas.openxmlformats.org/drawingml/2006/main">
            <a:ext uri="{FF2B5EF4-FFF2-40B4-BE49-F238E27FC236}">
              <a16:creationId xmlns:a16="http://schemas.microsoft.com/office/drawing/2014/main" id="{6B8D6EC3-2F58-4582-8A47-E84CE748BE5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4" name="Text Box 1">
          <a:extLst xmlns:a="http://schemas.openxmlformats.org/drawingml/2006/main">
            <a:ext uri="{FF2B5EF4-FFF2-40B4-BE49-F238E27FC236}">
              <a16:creationId xmlns:a16="http://schemas.microsoft.com/office/drawing/2014/main" id="{31D22560-8C72-4F2B-BD6A-B64390189C6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5" name="Text Box 1">
          <a:extLst xmlns:a="http://schemas.openxmlformats.org/drawingml/2006/main">
            <a:ext uri="{FF2B5EF4-FFF2-40B4-BE49-F238E27FC236}">
              <a16:creationId xmlns:a16="http://schemas.microsoft.com/office/drawing/2014/main" id="{7370A101-6180-439B-800F-A56D4553992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6" name="Text Box 1">
          <a:extLst xmlns:a="http://schemas.openxmlformats.org/drawingml/2006/main">
            <a:ext uri="{FF2B5EF4-FFF2-40B4-BE49-F238E27FC236}">
              <a16:creationId xmlns:a16="http://schemas.microsoft.com/office/drawing/2014/main" id="{203EF1BD-4B83-4696-B471-D593C8D19C3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7" name="Text Box 1">
          <a:extLst xmlns:a="http://schemas.openxmlformats.org/drawingml/2006/main">
            <a:ext uri="{FF2B5EF4-FFF2-40B4-BE49-F238E27FC236}">
              <a16:creationId xmlns:a16="http://schemas.microsoft.com/office/drawing/2014/main" id="{6FCE43A1-8347-4C07-BFB6-8F726DBE31F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8" name="Text Box 1">
          <a:extLst xmlns:a="http://schemas.openxmlformats.org/drawingml/2006/main">
            <a:ext uri="{FF2B5EF4-FFF2-40B4-BE49-F238E27FC236}">
              <a16:creationId xmlns:a16="http://schemas.microsoft.com/office/drawing/2014/main" id="{95EB90DC-E01A-49B7-98BC-FDB2653E770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59" name="Text Box 1">
          <a:extLst xmlns:a="http://schemas.openxmlformats.org/drawingml/2006/main">
            <a:ext uri="{FF2B5EF4-FFF2-40B4-BE49-F238E27FC236}">
              <a16:creationId xmlns:a16="http://schemas.microsoft.com/office/drawing/2014/main" id="{0A0FF5AC-B621-484D-AABE-7FAA267A993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0" name="Text Box 1">
          <a:extLst xmlns:a="http://schemas.openxmlformats.org/drawingml/2006/main">
            <a:ext uri="{FF2B5EF4-FFF2-40B4-BE49-F238E27FC236}">
              <a16:creationId xmlns:a16="http://schemas.microsoft.com/office/drawing/2014/main" id="{FF638FF5-4610-406C-9279-A20F9516DA9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1" name="Text Box 1">
          <a:extLst xmlns:a="http://schemas.openxmlformats.org/drawingml/2006/main">
            <a:ext uri="{FF2B5EF4-FFF2-40B4-BE49-F238E27FC236}">
              <a16:creationId xmlns:a16="http://schemas.microsoft.com/office/drawing/2014/main" id="{F49D0AA4-5D6E-47B9-A852-23A28CF4F5C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2" name="Text Box 1">
          <a:extLst xmlns:a="http://schemas.openxmlformats.org/drawingml/2006/main">
            <a:ext uri="{FF2B5EF4-FFF2-40B4-BE49-F238E27FC236}">
              <a16:creationId xmlns:a16="http://schemas.microsoft.com/office/drawing/2014/main" id="{E5CE0D06-755B-4917-B81F-5ABABE58652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3" name="Text Box 1">
          <a:extLst xmlns:a="http://schemas.openxmlformats.org/drawingml/2006/main">
            <a:ext uri="{FF2B5EF4-FFF2-40B4-BE49-F238E27FC236}">
              <a16:creationId xmlns:a16="http://schemas.microsoft.com/office/drawing/2014/main" id="{08DD529F-DFFA-422F-B58D-0CEF6B34F42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4" name="Text Box 1">
          <a:extLst xmlns:a="http://schemas.openxmlformats.org/drawingml/2006/main">
            <a:ext uri="{FF2B5EF4-FFF2-40B4-BE49-F238E27FC236}">
              <a16:creationId xmlns:a16="http://schemas.microsoft.com/office/drawing/2014/main" id="{4511AAB3-1481-408C-A078-64960CD147C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5" name="Text Box 1">
          <a:extLst xmlns:a="http://schemas.openxmlformats.org/drawingml/2006/main">
            <a:ext uri="{FF2B5EF4-FFF2-40B4-BE49-F238E27FC236}">
              <a16:creationId xmlns:a16="http://schemas.microsoft.com/office/drawing/2014/main" id="{BD1075FF-5CDA-4A0A-B081-1578FF41C5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6" name="Text Box 1">
          <a:extLst xmlns:a="http://schemas.openxmlformats.org/drawingml/2006/main">
            <a:ext uri="{FF2B5EF4-FFF2-40B4-BE49-F238E27FC236}">
              <a16:creationId xmlns:a16="http://schemas.microsoft.com/office/drawing/2014/main" id="{7F31E999-0757-4E9E-975C-2FF6F64CBF7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7" name="Text Box 1">
          <a:extLst xmlns:a="http://schemas.openxmlformats.org/drawingml/2006/main">
            <a:ext uri="{FF2B5EF4-FFF2-40B4-BE49-F238E27FC236}">
              <a16:creationId xmlns:a16="http://schemas.microsoft.com/office/drawing/2014/main" id="{A2DEBE8F-925C-4ACF-88C3-303657F29EC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8" name="Text Box 1">
          <a:extLst xmlns:a="http://schemas.openxmlformats.org/drawingml/2006/main">
            <a:ext uri="{FF2B5EF4-FFF2-40B4-BE49-F238E27FC236}">
              <a16:creationId xmlns:a16="http://schemas.microsoft.com/office/drawing/2014/main" id="{FDBCBFD9-1BC6-4E1B-8F6A-1E9F9DE6F7D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69" name="Text Box 1">
          <a:extLst xmlns:a="http://schemas.openxmlformats.org/drawingml/2006/main">
            <a:ext uri="{FF2B5EF4-FFF2-40B4-BE49-F238E27FC236}">
              <a16:creationId xmlns:a16="http://schemas.microsoft.com/office/drawing/2014/main" id="{1E0E9F76-8DD4-4026-9E42-774A4E7DD8A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0" name="Text Box 1">
          <a:extLst xmlns:a="http://schemas.openxmlformats.org/drawingml/2006/main">
            <a:ext uri="{FF2B5EF4-FFF2-40B4-BE49-F238E27FC236}">
              <a16:creationId xmlns:a16="http://schemas.microsoft.com/office/drawing/2014/main" id="{CBB6FAA5-45E8-4FF0-B0CC-B47BE0D53FB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1" name="Text Box 1">
          <a:extLst xmlns:a="http://schemas.openxmlformats.org/drawingml/2006/main">
            <a:ext uri="{FF2B5EF4-FFF2-40B4-BE49-F238E27FC236}">
              <a16:creationId xmlns:a16="http://schemas.microsoft.com/office/drawing/2014/main" id="{9EE2E48B-7F96-4D8E-875E-D2D4FDD770E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2" name="Text Box 1">
          <a:extLst xmlns:a="http://schemas.openxmlformats.org/drawingml/2006/main">
            <a:ext uri="{FF2B5EF4-FFF2-40B4-BE49-F238E27FC236}">
              <a16:creationId xmlns:a16="http://schemas.microsoft.com/office/drawing/2014/main" id="{383DE79E-A18E-4A88-9158-E30841C034D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3" name="Text Box 1">
          <a:extLst xmlns:a="http://schemas.openxmlformats.org/drawingml/2006/main">
            <a:ext uri="{FF2B5EF4-FFF2-40B4-BE49-F238E27FC236}">
              <a16:creationId xmlns:a16="http://schemas.microsoft.com/office/drawing/2014/main" id="{B3EFC8F5-B1D0-4E6B-953B-9AEFB57607E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4" name="Text Box 1">
          <a:extLst xmlns:a="http://schemas.openxmlformats.org/drawingml/2006/main">
            <a:ext uri="{FF2B5EF4-FFF2-40B4-BE49-F238E27FC236}">
              <a16:creationId xmlns:a16="http://schemas.microsoft.com/office/drawing/2014/main" id="{5CF26096-E31F-4415-B51B-D1F558349A0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5" name="Text Box 1">
          <a:extLst xmlns:a="http://schemas.openxmlformats.org/drawingml/2006/main">
            <a:ext uri="{FF2B5EF4-FFF2-40B4-BE49-F238E27FC236}">
              <a16:creationId xmlns:a16="http://schemas.microsoft.com/office/drawing/2014/main" id="{B829BE67-6EBE-4CF2-BA38-4320ECDE17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6" name="Text Box 1">
          <a:extLst xmlns:a="http://schemas.openxmlformats.org/drawingml/2006/main">
            <a:ext uri="{FF2B5EF4-FFF2-40B4-BE49-F238E27FC236}">
              <a16:creationId xmlns:a16="http://schemas.microsoft.com/office/drawing/2014/main" id="{5C0C27F6-07AB-4759-AB48-6486513F314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7" name="Text Box 1">
          <a:extLst xmlns:a="http://schemas.openxmlformats.org/drawingml/2006/main">
            <a:ext uri="{FF2B5EF4-FFF2-40B4-BE49-F238E27FC236}">
              <a16:creationId xmlns:a16="http://schemas.microsoft.com/office/drawing/2014/main" id="{09E7CA4B-0B58-4502-AC1D-1F7FB8D4421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8" name="Text Box 1">
          <a:extLst xmlns:a="http://schemas.openxmlformats.org/drawingml/2006/main">
            <a:ext uri="{FF2B5EF4-FFF2-40B4-BE49-F238E27FC236}">
              <a16:creationId xmlns:a16="http://schemas.microsoft.com/office/drawing/2014/main" id="{A829CB30-C1FE-4875-A6DF-E1491975775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79" name="Text Box 1">
          <a:extLst xmlns:a="http://schemas.openxmlformats.org/drawingml/2006/main">
            <a:ext uri="{FF2B5EF4-FFF2-40B4-BE49-F238E27FC236}">
              <a16:creationId xmlns:a16="http://schemas.microsoft.com/office/drawing/2014/main" id="{2E8A4D00-3D4C-46A9-90B1-5F97DCF9FDC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0" name="Text Box 1">
          <a:extLst xmlns:a="http://schemas.openxmlformats.org/drawingml/2006/main">
            <a:ext uri="{FF2B5EF4-FFF2-40B4-BE49-F238E27FC236}">
              <a16:creationId xmlns:a16="http://schemas.microsoft.com/office/drawing/2014/main" id="{44EB1AAA-F6F2-4E67-A638-4B73EB22CB8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1" name="Text Box 1">
          <a:extLst xmlns:a="http://schemas.openxmlformats.org/drawingml/2006/main">
            <a:ext uri="{FF2B5EF4-FFF2-40B4-BE49-F238E27FC236}">
              <a16:creationId xmlns:a16="http://schemas.microsoft.com/office/drawing/2014/main" id="{7F6CD743-2C70-4B34-975C-E12C580557E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2" name="Text Box 1">
          <a:extLst xmlns:a="http://schemas.openxmlformats.org/drawingml/2006/main">
            <a:ext uri="{FF2B5EF4-FFF2-40B4-BE49-F238E27FC236}">
              <a16:creationId xmlns:a16="http://schemas.microsoft.com/office/drawing/2014/main" id="{6D984847-D991-4195-B165-D677C53D4F6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3" name="Text Box 1">
          <a:extLst xmlns:a="http://schemas.openxmlformats.org/drawingml/2006/main">
            <a:ext uri="{FF2B5EF4-FFF2-40B4-BE49-F238E27FC236}">
              <a16:creationId xmlns:a16="http://schemas.microsoft.com/office/drawing/2014/main" id="{9217C067-F12F-42C3-8315-E10BDB558A3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4" name="Text Box 1">
          <a:extLst xmlns:a="http://schemas.openxmlformats.org/drawingml/2006/main">
            <a:ext uri="{FF2B5EF4-FFF2-40B4-BE49-F238E27FC236}">
              <a16:creationId xmlns:a16="http://schemas.microsoft.com/office/drawing/2014/main" id="{E5B2C216-5B34-4F4C-802A-AEFA110787A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5" name="Text Box 1">
          <a:extLst xmlns:a="http://schemas.openxmlformats.org/drawingml/2006/main">
            <a:ext uri="{FF2B5EF4-FFF2-40B4-BE49-F238E27FC236}">
              <a16:creationId xmlns:a16="http://schemas.microsoft.com/office/drawing/2014/main" id="{F081069E-D58E-4BB5-8B2C-F60E50E820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6" name="Text Box 1">
          <a:extLst xmlns:a="http://schemas.openxmlformats.org/drawingml/2006/main">
            <a:ext uri="{FF2B5EF4-FFF2-40B4-BE49-F238E27FC236}">
              <a16:creationId xmlns:a16="http://schemas.microsoft.com/office/drawing/2014/main" id="{FB9F4881-6CF6-4926-9DAE-B27454F7AC3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7" name="Text Box 1">
          <a:extLst xmlns:a="http://schemas.openxmlformats.org/drawingml/2006/main">
            <a:ext uri="{FF2B5EF4-FFF2-40B4-BE49-F238E27FC236}">
              <a16:creationId xmlns:a16="http://schemas.microsoft.com/office/drawing/2014/main" id="{03F5D7A1-229E-4267-9C53-C57CDAD183E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8" name="Text Box 1">
          <a:extLst xmlns:a="http://schemas.openxmlformats.org/drawingml/2006/main">
            <a:ext uri="{FF2B5EF4-FFF2-40B4-BE49-F238E27FC236}">
              <a16:creationId xmlns:a16="http://schemas.microsoft.com/office/drawing/2014/main" id="{749763FD-69E5-4D80-8A52-64009F2AC5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89" name="Text Box 1">
          <a:extLst xmlns:a="http://schemas.openxmlformats.org/drawingml/2006/main">
            <a:ext uri="{FF2B5EF4-FFF2-40B4-BE49-F238E27FC236}">
              <a16:creationId xmlns:a16="http://schemas.microsoft.com/office/drawing/2014/main" id="{B206936E-92F6-43F2-B0C7-B21DC5667F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0" name="Text Box 1">
          <a:extLst xmlns:a="http://schemas.openxmlformats.org/drawingml/2006/main">
            <a:ext uri="{FF2B5EF4-FFF2-40B4-BE49-F238E27FC236}">
              <a16:creationId xmlns:a16="http://schemas.microsoft.com/office/drawing/2014/main" id="{27B38131-2D80-4A90-9200-7A5C154945C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1" name="Text Box 1">
          <a:extLst xmlns:a="http://schemas.openxmlformats.org/drawingml/2006/main">
            <a:ext uri="{FF2B5EF4-FFF2-40B4-BE49-F238E27FC236}">
              <a16:creationId xmlns:a16="http://schemas.microsoft.com/office/drawing/2014/main" id="{FB2FEA8B-7D7F-4FA5-9B43-ED400F48C0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2" name="Text Box 1">
          <a:extLst xmlns:a="http://schemas.openxmlformats.org/drawingml/2006/main">
            <a:ext uri="{FF2B5EF4-FFF2-40B4-BE49-F238E27FC236}">
              <a16:creationId xmlns:a16="http://schemas.microsoft.com/office/drawing/2014/main" id="{89409B78-6070-41B9-9282-3893E65E2D0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3" name="Text Box 1">
          <a:extLst xmlns:a="http://schemas.openxmlformats.org/drawingml/2006/main">
            <a:ext uri="{FF2B5EF4-FFF2-40B4-BE49-F238E27FC236}">
              <a16:creationId xmlns:a16="http://schemas.microsoft.com/office/drawing/2014/main" id="{4B72F20A-3A0E-4100-8E3B-5B6F59CEA61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4" name="Text Box 1">
          <a:extLst xmlns:a="http://schemas.openxmlformats.org/drawingml/2006/main">
            <a:ext uri="{FF2B5EF4-FFF2-40B4-BE49-F238E27FC236}">
              <a16:creationId xmlns:a16="http://schemas.microsoft.com/office/drawing/2014/main" id="{04647D28-F4BE-4375-9514-803CD45D216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5" name="Text Box 1">
          <a:extLst xmlns:a="http://schemas.openxmlformats.org/drawingml/2006/main">
            <a:ext uri="{FF2B5EF4-FFF2-40B4-BE49-F238E27FC236}">
              <a16:creationId xmlns:a16="http://schemas.microsoft.com/office/drawing/2014/main" id="{135A80C5-C70A-4108-8193-CD364AD4D8B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6" name="Text Box 1">
          <a:extLst xmlns:a="http://schemas.openxmlformats.org/drawingml/2006/main">
            <a:ext uri="{FF2B5EF4-FFF2-40B4-BE49-F238E27FC236}">
              <a16:creationId xmlns:a16="http://schemas.microsoft.com/office/drawing/2014/main" id="{38821E8C-0149-426A-9800-F32AE4E0CC9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7" name="Text Box 1">
          <a:extLst xmlns:a="http://schemas.openxmlformats.org/drawingml/2006/main">
            <a:ext uri="{FF2B5EF4-FFF2-40B4-BE49-F238E27FC236}">
              <a16:creationId xmlns:a16="http://schemas.microsoft.com/office/drawing/2014/main" id="{4D48D51B-BAE6-4E71-BBEC-094F747FE8A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8" name="Text Box 1">
          <a:extLst xmlns:a="http://schemas.openxmlformats.org/drawingml/2006/main">
            <a:ext uri="{FF2B5EF4-FFF2-40B4-BE49-F238E27FC236}">
              <a16:creationId xmlns:a16="http://schemas.microsoft.com/office/drawing/2014/main" id="{058729DE-2D34-494D-9E59-1CAD1392E67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0999" name="Text Box 1">
          <a:extLst xmlns:a="http://schemas.openxmlformats.org/drawingml/2006/main">
            <a:ext uri="{FF2B5EF4-FFF2-40B4-BE49-F238E27FC236}">
              <a16:creationId xmlns:a16="http://schemas.microsoft.com/office/drawing/2014/main" id="{A4974CF2-B8AE-4193-A35B-8D2306993F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0" name="Text Box 1">
          <a:extLst xmlns:a="http://schemas.openxmlformats.org/drawingml/2006/main">
            <a:ext uri="{FF2B5EF4-FFF2-40B4-BE49-F238E27FC236}">
              <a16:creationId xmlns:a16="http://schemas.microsoft.com/office/drawing/2014/main" id="{3FD6DEDE-C6F4-4F1E-9FB0-237C966E73C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1" name="Text Box 1">
          <a:extLst xmlns:a="http://schemas.openxmlformats.org/drawingml/2006/main">
            <a:ext uri="{FF2B5EF4-FFF2-40B4-BE49-F238E27FC236}">
              <a16:creationId xmlns:a16="http://schemas.microsoft.com/office/drawing/2014/main" id="{D0234FB8-9EA4-4BA3-8AA1-3F932F753D3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2" name="Text Box 1">
          <a:extLst xmlns:a="http://schemas.openxmlformats.org/drawingml/2006/main">
            <a:ext uri="{FF2B5EF4-FFF2-40B4-BE49-F238E27FC236}">
              <a16:creationId xmlns:a16="http://schemas.microsoft.com/office/drawing/2014/main" id="{1FD82342-D5CB-44D2-984F-A7DBE0BFB2B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3" name="Text Box 1">
          <a:extLst xmlns:a="http://schemas.openxmlformats.org/drawingml/2006/main">
            <a:ext uri="{FF2B5EF4-FFF2-40B4-BE49-F238E27FC236}">
              <a16:creationId xmlns:a16="http://schemas.microsoft.com/office/drawing/2014/main" id="{A4AFC763-C5ED-4205-8D2F-505F3AD321F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4" name="Text Box 1">
          <a:extLst xmlns:a="http://schemas.openxmlformats.org/drawingml/2006/main">
            <a:ext uri="{FF2B5EF4-FFF2-40B4-BE49-F238E27FC236}">
              <a16:creationId xmlns:a16="http://schemas.microsoft.com/office/drawing/2014/main" id="{06D311AC-B172-4B0F-8A69-BFFB1A31D69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5" name="Text Box 1">
          <a:extLst xmlns:a="http://schemas.openxmlformats.org/drawingml/2006/main">
            <a:ext uri="{FF2B5EF4-FFF2-40B4-BE49-F238E27FC236}">
              <a16:creationId xmlns:a16="http://schemas.microsoft.com/office/drawing/2014/main" id="{0DDFEF4E-5A5B-4C84-A442-1BA865E3C2E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6" name="Text Box 1">
          <a:extLst xmlns:a="http://schemas.openxmlformats.org/drawingml/2006/main">
            <a:ext uri="{FF2B5EF4-FFF2-40B4-BE49-F238E27FC236}">
              <a16:creationId xmlns:a16="http://schemas.microsoft.com/office/drawing/2014/main" id="{DABED261-6453-4BAD-8145-E2FE66FC89A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7" name="Text Box 1">
          <a:extLst xmlns:a="http://schemas.openxmlformats.org/drawingml/2006/main">
            <a:ext uri="{FF2B5EF4-FFF2-40B4-BE49-F238E27FC236}">
              <a16:creationId xmlns:a16="http://schemas.microsoft.com/office/drawing/2014/main" id="{C9DFFF95-B1E7-4E6F-BB8A-3C01B0940AD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8" name="Text Box 1">
          <a:extLst xmlns:a="http://schemas.openxmlformats.org/drawingml/2006/main">
            <a:ext uri="{FF2B5EF4-FFF2-40B4-BE49-F238E27FC236}">
              <a16:creationId xmlns:a16="http://schemas.microsoft.com/office/drawing/2014/main" id="{C1D71416-E979-4769-A32C-29C70DC3FE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09" name="Text Box 1">
          <a:extLst xmlns:a="http://schemas.openxmlformats.org/drawingml/2006/main">
            <a:ext uri="{FF2B5EF4-FFF2-40B4-BE49-F238E27FC236}">
              <a16:creationId xmlns:a16="http://schemas.microsoft.com/office/drawing/2014/main" id="{3A3D442B-0547-456F-A279-14C151B9811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0" name="Text Box 1">
          <a:extLst xmlns:a="http://schemas.openxmlformats.org/drawingml/2006/main">
            <a:ext uri="{FF2B5EF4-FFF2-40B4-BE49-F238E27FC236}">
              <a16:creationId xmlns:a16="http://schemas.microsoft.com/office/drawing/2014/main" id="{58D74C43-B2A3-4E68-9077-C72D576AFB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1" name="Text Box 1">
          <a:extLst xmlns:a="http://schemas.openxmlformats.org/drawingml/2006/main">
            <a:ext uri="{FF2B5EF4-FFF2-40B4-BE49-F238E27FC236}">
              <a16:creationId xmlns:a16="http://schemas.microsoft.com/office/drawing/2014/main" id="{4D6D5815-3719-42B6-B205-9ED22A6B364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2" name="Text Box 1">
          <a:extLst xmlns:a="http://schemas.openxmlformats.org/drawingml/2006/main">
            <a:ext uri="{FF2B5EF4-FFF2-40B4-BE49-F238E27FC236}">
              <a16:creationId xmlns:a16="http://schemas.microsoft.com/office/drawing/2014/main" id="{78ED4B37-3B1A-4FBE-AEBC-7FE7C72B106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3" name="Text Box 1">
          <a:extLst xmlns:a="http://schemas.openxmlformats.org/drawingml/2006/main">
            <a:ext uri="{FF2B5EF4-FFF2-40B4-BE49-F238E27FC236}">
              <a16:creationId xmlns:a16="http://schemas.microsoft.com/office/drawing/2014/main" id="{EBB8240B-413A-482E-805C-F781A3F9BC2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4" name="Text Box 1">
          <a:extLst xmlns:a="http://schemas.openxmlformats.org/drawingml/2006/main">
            <a:ext uri="{FF2B5EF4-FFF2-40B4-BE49-F238E27FC236}">
              <a16:creationId xmlns:a16="http://schemas.microsoft.com/office/drawing/2014/main" id="{C6115FC7-CFB3-43BB-AA90-79F0250CFFB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5" name="Text Box 1">
          <a:extLst xmlns:a="http://schemas.openxmlformats.org/drawingml/2006/main">
            <a:ext uri="{FF2B5EF4-FFF2-40B4-BE49-F238E27FC236}">
              <a16:creationId xmlns:a16="http://schemas.microsoft.com/office/drawing/2014/main" id="{4D3DB9DA-2121-46B0-A5F4-22406C3AEFF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6" name="Text Box 1">
          <a:extLst xmlns:a="http://schemas.openxmlformats.org/drawingml/2006/main">
            <a:ext uri="{FF2B5EF4-FFF2-40B4-BE49-F238E27FC236}">
              <a16:creationId xmlns:a16="http://schemas.microsoft.com/office/drawing/2014/main" id="{54D46A22-DC4F-41F8-AB02-ED78BDE4BC0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7" name="Text Box 1">
          <a:extLst xmlns:a="http://schemas.openxmlformats.org/drawingml/2006/main">
            <a:ext uri="{FF2B5EF4-FFF2-40B4-BE49-F238E27FC236}">
              <a16:creationId xmlns:a16="http://schemas.microsoft.com/office/drawing/2014/main" id="{F57DF9E9-F364-49F8-899A-7ED7DDABDE2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8" name="Text Box 1">
          <a:extLst xmlns:a="http://schemas.openxmlformats.org/drawingml/2006/main">
            <a:ext uri="{FF2B5EF4-FFF2-40B4-BE49-F238E27FC236}">
              <a16:creationId xmlns:a16="http://schemas.microsoft.com/office/drawing/2014/main" id="{6C95C8D7-C2BF-4FE2-9E0A-CE33266B464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19" name="Text Box 1">
          <a:extLst xmlns:a="http://schemas.openxmlformats.org/drawingml/2006/main">
            <a:ext uri="{FF2B5EF4-FFF2-40B4-BE49-F238E27FC236}">
              <a16:creationId xmlns:a16="http://schemas.microsoft.com/office/drawing/2014/main" id="{B23CD6E2-A514-4DA9-8AE3-5CC534FE82A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0" name="Text Box 1">
          <a:extLst xmlns:a="http://schemas.openxmlformats.org/drawingml/2006/main">
            <a:ext uri="{FF2B5EF4-FFF2-40B4-BE49-F238E27FC236}">
              <a16:creationId xmlns:a16="http://schemas.microsoft.com/office/drawing/2014/main" id="{EAD3D802-96E3-4C35-8912-CF072866523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1" name="Text Box 1">
          <a:extLst xmlns:a="http://schemas.openxmlformats.org/drawingml/2006/main">
            <a:ext uri="{FF2B5EF4-FFF2-40B4-BE49-F238E27FC236}">
              <a16:creationId xmlns:a16="http://schemas.microsoft.com/office/drawing/2014/main" id="{F8F7BEE5-8FEF-4F16-B9EF-C8696CAB7CB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2" name="Text Box 1">
          <a:extLst xmlns:a="http://schemas.openxmlformats.org/drawingml/2006/main">
            <a:ext uri="{FF2B5EF4-FFF2-40B4-BE49-F238E27FC236}">
              <a16:creationId xmlns:a16="http://schemas.microsoft.com/office/drawing/2014/main" id="{C9FFFF89-C8F8-4931-828C-23A6B04C95F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3" name="Text Box 1">
          <a:extLst xmlns:a="http://schemas.openxmlformats.org/drawingml/2006/main">
            <a:ext uri="{FF2B5EF4-FFF2-40B4-BE49-F238E27FC236}">
              <a16:creationId xmlns:a16="http://schemas.microsoft.com/office/drawing/2014/main" id="{EED74DED-688D-4E21-A197-A819A0690D5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4" name="Text Box 1">
          <a:extLst xmlns:a="http://schemas.openxmlformats.org/drawingml/2006/main">
            <a:ext uri="{FF2B5EF4-FFF2-40B4-BE49-F238E27FC236}">
              <a16:creationId xmlns:a16="http://schemas.microsoft.com/office/drawing/2014/main" id="{AC26F96A-56DE-4146-88CB-7E51AC2AAA8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5" name="Text Box 1">
          <a:extLst xmlns:a="http://schemas.openxmlformats.org/drawingml/2006/main">
            <a:ext uri="{FF2B5EF4-FFF2-40B4-BE49-F238E27FC236}">
              <a16:creationId xmlns:a16="http://schemas.microsoft.com/office/drawing/2014/main" id="{58E281F7-618F-4C21-973D-42EEA3D77B8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6" name="Text Box 1">
          <a:extLst xmlns:a="http://schemas.openxmlformats.org/drawingml/2006/main">
            <a:ext uri="{FF2B5EF4-FFF2-40B4-BE49-F238E27FC236}">
              <a16:creationId xmlns:a16="http://schemas.microsoft.com/office/drawing/2014/main" id="{B362647A-EADE-4C5D-838C-43F4A738E52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7" name="Text Box 1">
          <a:extLst xmlns:a="http://schemas.openxmlformats.org/drawingml/2006/main">
            <a:ext uri="{FF2B5EF4-FFF2-40B4-BE49-F238E27FC236}">
              <a16:creationId xmlns:a16="http://schemas.microsoft.com/office/drawing/2014/main" id="{8DEE968D-91A2-4E50-AACB-2BF0DFB8C57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8" name="Text Box 1">
          <a:extLst xmlns:a="http://schemas.openxmlformats.org/drawingml/2006/main">
            <a:ext uri="{FF2B5EF4-FFF2-40B4-BE49-F238E27FC236}">
              <a16:creationId xmlns:a16="http://schemas.microsoft.com/office/drawing/2014/main" id="{C7F3A7BF-BBDD-4C32-AB30-7425569145F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29" name="Text Box 1">
          <a:extLst xmlns:a="http://schemas.openxmlformats.org/drawingml/2006/main">
            <a:ext uri="{FF2B5EF4-FFF2-40B4-BE49-F238E27FC236}">
              <a16:creationId xmlns:a16="http://schemas.microsoft.com/office/drawing/2014/main" id="{70E64D97-C396-4C08-9718-A3738A2554E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0" name="Text Box 1">
          <a:extLst xmlns:a="http://schemas.openxmlformats.org/drawingml/2006/main">
            <a:ext uri="{FF2B5EF4-FFF2-40B4-BE49-F238E27FC236}">
              <a16:creationId xmlns:a16="http://schemas.microsoft.com/office/drawing/2014/main" id="{B9E74F7E-EBEF-4A83-B02F-68F78F5F37A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1" name="Text Box 1">
          <a:extLst xmlns:a="http://schemas.openxmlformats.org/drawingml/2006/main">
            <a:ext uri="{FF2B5EF4-FFF2-40B4-BE49-F238E27FC236}">
              <a16:creationId xmlns:a16="http://schemas.microsoft.com/office/drawing/2014/main" id="{DE6F954A-D5BA-4E86-B634-2981CE94350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2" name="Text Box 1">
          <a:extLst xmlns:a="http://schemas.openxmlformats.org/drawingml/2006/main">
            <a:ext uri="{FF2B5EF4-FFF2-40B4-BE49-F238E27FC236}">
              <a16:creationId xmlns:a16="http://schemas.microsoft.com/office/drawing/2014/main" id="{6073BBC8-C08D-4EB9-944C-2AA25D3BB0A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3" name="Text Box 1">
          <a:extLst xmlns:a="http://schemas.openxmlformats.org/drawingml/2006/main">
            <a:ext uri="{FF2B5EF4-FFF2-40B4-BE49-F238E27FC236}">
              <a16:creationId xmlns:a16="http://schemas.microsoft.com/office/drawing/2014/main" id="{10035179-5F0D-4AD3-8573-6C9E6CAA41B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4" name="Text Box 1">
          <a:extLst xmlns:a="http://schemas.openxmlformats.org/drawingml/2006/main">
            <a:ext uri="{FF2B5EF4-FFF2-40B4-BE49-F238E27FC236}">
              <a16:creationId xmlns:a16="http://schemas.microsoft.com/office/drawing/2014/main" id="{387D66D8-ABD6-484D-872B-C40F1275DD4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5" name="Text Box 1">
          <a:extLst xmlns:a="http://schemas.openxmlformats.org/drawingml/2006/main">
            <a:ext uri="{FF2B5EF4-FFF2-40B4-BE49-F238E27FC236}">
              <a16:creationId xmlns:a16="http://schemas.microsoft.com/office/drawing/2014/main" id="{19E67D0E-1A6D-448E-8456-55F405DA267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6" name="Text Box 1">
          <a:extLst xmlns:a="http://schemas.openxmlformats.org/drawingml/2006/main">
            <a:ext uri="{FF2B5EF4-FFF2-40B4-BE49-F238E27FC236}">
              <a16:creationId xmlns:a16="http://schemas.microsoft.com/office/drawing/2014/main" id="{2C344047-0AD4-49FC-BB8A-9C3112BC2E9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7" name="Text Box 1">
          <a:extLst xmlns:a="http://schemas.openxmlformats.org/drawingml/2006/main">
            <a:ext uri="{FF2B5EF4-FFF2-40B4-BE49-F238E27FC236}">
              <a16:creationId xmlns:a16="http://schemas.microsoft.com/office/drawing/2014/main" id="{0C677DA3-38F2-487E-8B05-75F270A7EC9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8" name="Text Box 1">
          <a:extLst xmlns:a="http://schemas.openxmlformats.org/drawingml/2006/main">
            <a:ext uri="{FF2B5EF4-FFF2-40B4-BE49-F238E27FC236}">
              <a16:creationId xmlns:a16="http://schemas.microsoft.com/office/drawing/2014/main" id="{C709067E-62C2-4F36-BE16-8E6D4C72EF7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39" name="Text Box 1">
          <a:extLst xmlns:a="http://schemas.openxmlformats.org/drawingml/2006/main">
            <a:ext uri="{FF2B5EF4-FFF2-40B4-BE49-F238E27FC236}">
              <a16:creationId xmlns:a16="http://schemas.microsoft.com/office/drawing/2014/main" id="{5A5A9E1A-3B29-4F34-9E51-C87B7A78256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0" name="Text Box 1">
          <a:extLst xmlns:a="http://schemas.openxmlformats.org/drawingml/2006/main">
            <a:ext uri="{FF2B5EF4-FFF2-40B4-BE49-F238E27FC236}">
              <a16:creationId xmlns:a16="http://schemas.microsoft.com/office/drawing/2014/main" id="{BB9503DA-2BB9-4945-8361-BD95CECAFBC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1" name="Text Box 1">
          <a:extLst xmlns:a="http://schemas.openxmlformats.org/drawingml/2006/main">
            <a:ext uri="{FF2B5EF4-FFF2-40B4-BE49-F238E27FC236}">
              <a16:creationId xmlns:a16="http://schemas.microsoft.com/office/drawing/2014/main" id="{FB20C9E7-B8AE-4547-9F4D-3A6431F6DED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2" name="Text Box 1">
          <a:extLst xmlns:a="http://schemas.openxmlformats.org/drawingml/2006/main">
            <a:ext uri="{FF2B5EF4-FFF2-40B4-BE49-F238E27FC236}">
              <a16:creationId xmlns:a16="http://schemas.microsoft.com/office/drawing/2014/main" id="{17B92ADA-DF8D-4712-A7A3-C1A82894F4E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3" name="Text Box 1">
          <a:extLst xmlns:a="http://schemas.openxmlformats.org/drawingml/2006/main">
            <a:ext uri="{FF2B5EF4-FFF2-40B4-BE49-F238E27FC236}">
              <a16:creationId xmlns:a16="http://schemas.microsoft.com/office/drawing/2014/main" id="{A630AC20-B35F-4C6D-B7F7-E1CA9D86F17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4" name="Text Box 1">
          <a:extLst xmlns:a="http://schemas.openxmlformats.org/drawingml/2006/main">
            <a:ext uri="{FF2B5EF4-FFF2-40B4-BE49-F238E27FC236}">
              <a16:creationId xmlns:a16="http://schemas.microsoft.com/office/drawing/2014/main" id="{63270942-4C6B-465F-83F8-7A2DEA81154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5" name="Text Box 1">
          <a:extLst xmlns:a="http://schemas.openxmlformats.org/drawingml/2006/main">
            <a:ext uri="{FF2B5EF4-FFF2-40B4-BE49-F238E27FC236}">
              <a16:creationId xmlns:a16="http://schemas.microsoft.com/office/drawing/2014/main" id="{68E53562-8969-4BCB-BA84-B2FADF43E8C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6" name="Text Box 1">
          <a:extLst xmlns:a="http://schemas.openxmlformats.org/drawingml/2006/main">
            <a:ext uri="{FF2B5EF4-FFF2-40B4-BE49-F238E27FC236}">
              <a16:creationId xmlns:a16="http://schemas.microsoft.com/office/drawing/2014/main" id="{5A54921B-8263-4E84-88D0-5919FAFFC9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7" name="Text Box 1">
          <a:extLst xmlns:a="http://schemas.openxmlformats.org/drawingml/2006/main">
            <a:ext uri="{FF2B5EF4-FFF2-40B4-BE49-F238E27FC236}">
              <a16:creationId xmlns:a16="http://schemas.microsoft.com/office/drawing/2014/main" id="{6FF13F75-948B-45C8-A42B-BDFA5F2FAC3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8" name="Text Box 1">
          <a:extLst xmlns:a="http://schemas.openxmlformats.org/drawingml/2006/main">
            <a:ext uri="{FF2B5EF4-FFF2-40B4-BE49-F238E27FC236}">
              <a16:creationId xmlns:a16="http://schemas.microsoft.com/office/drawing/2014/main" id="{275A180D-604E-4316-B946-61D855940DA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49" name="Text Box 1">
          <a:extLst xmlns:a="http://schemas.openxmlformats.org/drawingml/2006/main">
            <a:ext uri="{FF2B5EF4-FFF2-40B4-BE49-F238E27FC236}">
              <a16:creationId xmlns:a16="http://schemas.microsoft.com/office/drawing/2014/main" id="{7FFCD0E0-0285-42D7-B059-2C68DD71F6F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0" name="Text Box 1">
          <a:extLst xmlns:a="http://schemas.openxmlformats.org/drawingml/2006/main">
            <a:ext uri="{FF2B5EF4-FFF2-40B4-BE49-F238E27FC236}">
              <a16:creationId xmlns:a16="http://schemas.microsoft.com/office/drawing/2014/main" id="{E4350CE7-3B35-4764-BF54-D47310BD527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1" name="Text Box 1">
          <a:extLst xmlns:a="http://schemas.openxmlformats.org/drawingml/2006/main">
            <a:ext uri="{FF2B5EF4-FFF2-40B4-BE49-F238E27FC236}">
              <a16:creationId xmlns:a16="http://schemas.microsoft.com/office/drawing/2014/main" id="{764EE652-4791-49BE-9773-2F6A25D513B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2" name="Text Box 1">
          <a:extLst xmlns:a="http://schemas.openxmlformats.org/drawingml/2006/main">
            <a:ext uri="{FF2B5EF4-FFF2-40B4-BE49-F238E27FC236}">
              <a16:creationId xmlns:a16="http://schemas.microsoft.com/office/drawing/2014/main" id="{DCA7B678-CF80-4955-B7C1-432D17BEFC1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3" name="Text Box 1">
          <a:extLst xmlns:a="http://schemas.openxmlformats.org/drawingml/2006/main">
            <a:ext uri="{FF2B5EF4-FFF2-40B4-BE49-F238E27FC236}">
              <a16:creationId xmlns:a16="http://schemas.microsoft.com/office/drawing/2014/main" id="{CDED4FF8-4558-4D2F-BAD7-663E4610DB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4" name="Text Box 1">
          <a:extLst xmlns:a="http://schemas.openxmlformats.org/drawingml/2006/main">
            <a:ext uri="{FF2B5EF4-FFF2-40B4-BE49-F238E27FC236}">
              <a16:creationId xmlns:a16="http://schemas.microsoft.com/office/drawing/2014/main" id="{F4D82C7E-6B57-4F56-8A6F-4E490BFC68B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5" name="Text Box 1">
          <a:extLst xmlns:a="http://schemas.openxmlformats.org/drawingml/2006/main">
            <a:ext uri="{FF2B5EF4-FFF2-40B4-BE49-F238E27FC236}">
              <a16:creationId xmlns:a16="http://schemas.microsoft.com/office/drawing/2014/main" id="{C910E563-6A80-4185-ACFE-CFF91CCD30B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6" name="Text Box 1">
          <a:extLst xmlns:a="http://schemas.openxmlformats.org/drawingml/2006/main">
            <a:ext uri="{FF2B5EF4-FFF2-40B4-BE49-F238E27FC236}">
              <a16:creationId xmlns:a16="http://schemas.microsoft.com/office/drawing/2014/main" id="{4F404F7C-84A4-4364-85B1-6004AB86CC6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7" name="Text Box 1">
          <a:extLst xmlns:a="http://schemas.openxmlformats.org/drawingml/2006/main">
            <a:ext uri="{FF2B5EF4-FFF2-40B4-BE49-F238E27FC236}">
              <a16:creationId xmlns:a16="http://schemas.microsoft.com/office/drawing/2014/main" id="{0C1B1A2F-2B4F-454B-A6CC-CEF8319705C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8" name="Text Box 1">
          <a:extLst xmlns:a="http://schemas.openxmlformats.org/drawingml/2006/main">
            <a:ext uri="{FF2B5EF4-FFF2-40B4-BE49-F238E27FC236}">
              <a16:creationId xmlns:a16="http://schemas.microsoft.com/office/drawing/2014/main" id="{87180603-CB9A-456A-B038-7D3E155BF58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59" name="Text Box 1">
          <a:extLst xmlns:a="http://schemas.openxmlformats.org/drawingml/2006/main">
            <a:ext uri="{FF2B5EF4-FFF2-40B4-BE49-F238E27FC236}">
              <a16:creationId xmlns:a16="http://schemas.microsoft.com/office/drawing/2014/main" id="{93554830-B0F4-421E-B78E-E84F29BCAD9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0" name="Text Box 1">
          <a:extLst xmlns:a="http://schemas.openxmlformats.org/drawingml/2006/main">
            <a:ext uri="{FF2B5EF4-FFF2-40B4-BE49-F238E27FC236}">
              <a16:creationId xmlns:a16="http://schemas.microsoft.com/office/drawing/2014/main" id="{78FEA9A2-0D95-4EAE-BE61-B4C9895CD92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1" name="Text Box 1">
          <a:extLst xmlns:a="http://schemas.openxmlformats.org/drawingml/2006/main">
            <a:ext uri="{FF2B5EF4-FFF2-40B4-BE49-F238E27FC236}">
              <a16:creationId xmlns:a16="http://schemas.microsoft.com/office/drawing/2014/main" id="{0532F3F7-E6F0-42D9-A3DB-7E7C1A1EC78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2" name="Text Box 1">
          <a:extLst xmlns:a="http://schemas.openxmlformats.org/drawingml/2006/main">
            <a:ext uri="{FF2B5EF4-FFF2-40B4-BE49-F238E27FC236}">
              <a16:creationId xmlns:a16="http://schemas.microsoft.com/office/drawing/2014/main" id="{61F4D7A8-FB40-4813-BDD5-E594E87C2DC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3" name="Text Box 1">
          <a:extLst xmlns:a="http://schemas.openxmlformats.org/drawingml/2006/main">
            <a:ext uri="{FF2B5EF4-FFF2-40B4-BE49-F238E27FC236}">
              <a16:creationId xmlns:a16="http://schemas.microsoft.com/office/drawing/2014/main" id="{689DFC81-B148-421A-897F-D498A561CF4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4" name="Text Box 1">
          <a:extLst xmlns:a="http://schemas.openxmlformats.org/drawingml/2006/main">
            <a:ext uri="{FF2B5EF4-FFF2-40B4-BE49-F238E27FC236}">
              <a16:creationId xmlns:a16="http://schemas.microsoft.com/office/drawing/2014/main" id="{30402827-E5D3-40DD-951C-BA2A51F71BB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5" name="Text Box 1">
          <a:extLst xmlns:a="http://schemas.openxmlformats.org/drawingml/2006/main">
            <a:ext uri="{FF2B5EF4-FFF2-40B4-BE49-F238E27FC236}">
              <a16:creationId xmlns:a16="http://schemas.microsoft.com/office/drawing/2014/main" id="{0068DEE0-B292-4A1B-9C28-8883067B99F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6" name="Text Box 1">
          <a:extLst xmlns:a="http://schemas.openxmlformats.org/drawingml/2006/main">
            <a:ext uri="{FF2B5EF4-FFF2-40B4-BE49-F238E27FC236}">
              <a16:creationId xmlns:a16="http://schemas.microsoft.com/office/drawing/2014/main" id="{66D12E1F-52BC-4CC1-BAE4-9B38ADD8AB1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7" name="Text Box 1">
          <a:extLst xmlns:a="http://schemas.openxmlformats.org/drawingml/2006/main">
            <a:ext uri="{FF2B5EF4-FFF2-40B4-BE49-F238E27FC236}">
              <a16:creationId xmlns:a16="http://schemas.microsoft.com/office/drawing/2014/main" id="{49EFF60D-7DD0-4C5F-BF56-EB2E081CB19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8" name="Text Box 1">
          <a:extLst xmlns:a="http://schemas.openxmlformats.org/drawingml/2006/main">
            <a:ext uri="{FF2B5EF4-FFF2-40B4-BE49-F238E27FC236}">
              <a16:creationId xmlns:a16="http://schemas.microsoft.com/office/drawing/2014/main" id="{BD7BB4D2-51F7-4EC8-9D25-D98E28FE74F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69" name="Text Box 1">
          <a:extLst xmlns:a="http://schemas.openxmlformats.org/drawingml/2006/main">
            <a:ext uri="{FF2B5EF4-FFF2-40B4-BE49-F238E27FC236}">
              <a16:creationId xmlns:a16="http://schemas.microsoft.com/office/drawing/2014/main" id="{0AD370FF-F5BC-40CD-8678-83BE0435F46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4" name="Text Box 1">
          <a:extLst xmlns:a="http://schemas.openxmlformats.org/drawingml/2006/main">
            <a:ext uri="{FF2B5EF4-FFF2-40B4-BE49-F238E27FC236}">
              <a16:creationId xmlns:a16="http://schemas.microsoft.com/office/drawing/2014/main" id="{9B27BBCA-8FE4-4032-BB53-F7B9BE62889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5" name="Text Box 1">
          <a:extLst xmlns:a="http://schemas.openxmlformats.org/drawingml/2006/main">
            <a:ext uri="{FF2B5EF4-FFF2-40B4-BE49-F238E27FC236}">
              <a16:creationId xmlns:a16="http://schemas.microsoft.com/office/drawing/2014/main" id="{992A1D71-33A9-4AF5-9527-55B202C4EA6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6" name="Text Box 1">
          <a:extLst xmlns:a="http://schemas.openxmlformats.org/drawingml/2006/main">
            <a:ext uri="{FF2B5EF4-FFF2-40B4-BE49-F238E27FC236}">
              <a16:creationId xmlns:a16="http://schemas.microsoft.com/office/drawing/2014/main" id="{AD97CDFC-08A8-4472-87C1-5F524AD7D95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7" name="Text Box 1">
          <a:extLst xmlns:a="http://schemas.openxmlformats.org/drawingml/2006/main">
            <a:ext uri="{FF2B5EF4-FFF2-40B4-BE49-F238E27FC236}">
              <a16:creationId xmlns:a16="http://schemas.microsoft.com/office/drawing/2014/main" id="{18D11C59-AF49-43F0-A839-9D843133228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8" name="Text Box 1">
          <a:extLst xmlns:a="http://schemas.openxmlformats.org/drawingml/2006/main">
            <a:ext uri="{FF2B5EF4-FFF2-40B4-BE49-F238E27FC236}">
              <a16:creationId xmlns:a16="http://schemas.microsoft.com/office/drawing/2014/main" id="{F4067B34-3F75-4E5E-8F9E-1505394D7FB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79" name="Text Box 1">
          <a:extLst xmlns:a="http://schemas.openxmlformats.org/drawingml/2006/main">
            <a:ext uri="{FF2B5EF4-FFF2-40B4-BE49-F238E27FC236}">
              <a16:creationId xmlns:a16="http://schemas.microsoft.com/office/drawing/2014/main" id="{854338A0-0772-451C-AD8B-12FCA27D17C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0" name="Text Box 1">
          <a:extLst xmlns:a="http://schemas.openxmlformats.org/drawingml/2006/main">
            <a:ext uri="{FF2B5EF4-FFF2-40B4-BE49-F238E27FC236}">
              <a16:creationId xmlns:a16="http://schemas.microsoft.com/office/drawing/2014/main" id="{2A6DACA0-4D5E-44A3-A5C2-2B726C436CF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1" name="Text Box 1">
          <a:extLst xmlns:a="http://schemas.openxmlformats.org/drawingml/2006/main">
            <a:ext uri="{FF2B5EF4-FFF2-40B4-BE49-F238E27FC236}">
              <a16:creationId xmlns:a16="http://schemas.microsoft.com/office/drawing/2014/main" id="{5CDDEDB3-CB2B-419F-846E-20C1DFE7771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2" name="Text Box 1">
          <a:extLst xmlns:a="http://schemas.openxmlformats.org/drawingml/2006/main">
            <a:ext uri="{FF2B5EF4-FFF2-40B4-BE49-F238E27FC236}">
              <a16:creationId xmlns:a16="http://schemas.microsoft.com/office/drawing/2014/main" id="{641C2E03-A6D6-4EF8-8D43-010A7B8EAC8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3" name="Text Box 1">
          <a:extLst xmlns:a="http://schemas.openxmlformats.org/drawingml/2006/main">
            <a:ext uri="{FF2B5EF4-FFF2-40B4-BE49-F238E27FC236}">
              <a16:creationId xmlns:a16="http://schemas.microsoft.com/office/drawing/2014/main" id="{B64AE015-CCA2-401B-A374-6A1A863980C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4" name="Text Box 1">
          <a:extLst xmlns:a="http://schemas.openxmlformats.org/drawingml/2006/main">
            <a:ext uri="{FF2B5EF4-FFF2-40B4-BE49-F238E27FC236}">
              <a16:creationId xmlns:a16="http://schemas.microsoft.com/office/drawing/2014/main" id="{4F321199-EB96-4F50-9B36-7196C4FA4BA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5" name="Text Box 1">
          <a:extLst xmlns:a="http://schemas.openxmlformats.org/drawingml/2006/main">
            <a:ext uri="{FF2B5EF4-FFF2-40B4-BE49-F238E27FC236}">
              <a16:creationId xmlns:a16="http://schemas.microsoft.com/office/drawing/2014/main" id="{EFEAF5E1-59AB-4870-9E8E-EF5CE26D987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6" name="Text Box 1">
          <a:extLst xmlns:a="http://schemas.openxmlformats.org/drawingml/2006/main">
            <a:ext uri="{FF2B5EF4-FFF2-40B4-BE49-F238E27FC236}">
              <a16:creationId xmlns:a16="http://schemas.microsoft.com/office/drawing/2014/main" id="{F3D9B291-3B98-493E-8FE0-C11FA6050A2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7" name="Text Box 1">
          <a:extLst xmlns:a="http://schemas.openxmlformats.org/drawingml/2006/main">
            <a:ext uri="{FF2B5EF4-FFF2-40B4-BE49-F238E27FC236}">
              <a16:creationId xmlns:a16="http://schemas.microsoft.com/office/drawing/2014/main" id="{709C4EAE-6937-4820-9509-64BCEBE27F0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8" name="Text Box 1">
          <a:extLst xmlns:a="http://schemas.openxmlformats.org/drawingml/2006/main">
            <a:ext uri="{FF2B5EF4-FFF2-40B4-BE49-F238E27FC236}">
              <a16:creationId xmlns:a16="http://schemas.microsoft.com/office/drawing/2014/main" id="{7CCA3D1A-0D9A-4C90-BB51-C53E1B13B8C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89" name="Text Box 1">
          <a:extLst xmlns:a="http://schemas.openxmlformats.org/drawingml/2006/main">
            <a:ext uri="{FF2B5EF4-FFF2-40B4-BE49-F238E27FC236}">
              <a16:creationId xmlns:a16="http://schemas.microsoft.com/office/drawing/2014/main" id="{41733847-17F0-4358-8B42-A765525BB1F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0" name="Text Box 1">
          <a:extLst xmlns:a="http://schemas.openxmlformats.org/drawingml/2006/main">
            <a:ext uri="{FF2B5EF4-FFF2-40B4-BE49-F238E27FC236}">
              <a16:creationId xmlns:a16="http://schemas.microsoft.com/office/drawing/2014/main" id="{E33714ED-33B5-44CA-A922-50D5305712C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1" name="Text Box 1">
          <a:extLst xmlns:a="http://schemas.openxmlformats.org/drawingml/2006/main">
            <a:ext uri="{FF2B5EF4-FFF2-40B4-BE49-F238E27FC236}">
              <a16:creationId xmlns:a16="http://schemas.microsoft.com/office/drawing/2014/main" id="{F20FB162-9E53-47CE-BA0C-7B91734F2B6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2" name="Text Box 1">
          <a:extLst xmlns:a="http://schemas.openxmlformats.org/drawingml/2006/main">
            <a:ext uri="{FF2B5EF4-FFF2-40B4-BE49-F238E27FC236}">
              <a16:creationId xmlns:a16="http://schemas.microsoft.com/office/drawing/2014/main" id="{BE878652-C45D-4BBE-A27D-633B0BEFE7E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3" name="Text Box 1">
          <a:extLst xmlns:a="http://schemas.openxmlformats.org/drawingml/2006/main">
            <a:ext uri="{FF2B5EF4-FFF2-40B4-BE49-F238E27FC236}">
              <a16:creationId xmlns:a16="http://schemas.microsoft.com/office/drawing/2014/main" id="{37BDB837-7FEF-4B98-AB67-46C200A56A1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4" name="Text Box 1">
          <a:extLst xmlns:a="http://schemas.openxmlformats.org/drawingml/2006/main">
            <a:ext uri="{FF2B5EF4-FFF2-40B4-BE49-F238E27FC236}">
              <a16:creationId xmlns:a16="http://schemas.microsoft.com/office/drawing/2014/main" id="{89FB3F50-DB9B-4302-B3D0-C5A63CE9437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5" name="Text Box 1">
          <a:extLst xmlns:a="http://schemas.openxmlformats.org/drawingml/2006/main">
            <a:ext uri="{FF2B5EF4-FFF2-40B4-BE49-F238E27FC236}">
              <a16:creationId xmlns:a16="http://schemas.microsoft.com/office/drawing/2014/main" id="{8BECE06F-A68C-4381-A748-6AD0EC33FBF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6" name="Text Box 1">
          <a:extLst xmlns:a="http://schemas.openxmlformats.org/drawingml/2006/main">
            <a:ext uri="{FF2B5EF4-FFF2-40B4-BE49-F238E27FC236}">
              <a16:creationId xmlns:a16="http://schemas.microsoft.com/office/drawing/2014/main" id="{6879D675-A2FF-4F47-B99D-56F15EBA512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7" name="Text Box 1">
          <a:extLst xmlns:a="http://schemas.openxmlformats.org/drawingml/2006/main">
            <a:ext uri="{FF2B5EF4-FFF2-40B4-BE49-F238E27FC236}">
              <a16:creationId xmlns:a16="http://schemas.microsoft.com/office/drawing/2014/main" id="{722A325B-958E-4E25-92C9-3C860414764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8" name="Text Box 1">
          <a:extLst xmlns:a="http://schemas.openxmlformats.org/drawingml/2006/main">
            <a:ext uri="{FF2B5EF4-FFF2-40B4-BE49-F238E27FC236}">
              <a16:creationId xmlns:a16="http://schemas.microsoft.com/office/drawing/2014/main" id="{A8ECB0A0-19B7-4630-BF06-2CC37597F63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099" name="Text Box 1">
          <a:extLst xmlns:a="http://schemas.openxmlformats.org/drawingml/2006/main">
            <a:ext uri="{FF2B5EF4-FFF2-40B4-BE49-F238E27FC236}">
              <a16:creationId xmlns:a16="http://schemas.microsoft.com/office/drawing/2014/main" id="{6C3899F9-B287-43BB-ACC4-06F36E8CB71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0" name="Text Box 1">
          <a:extLst xmlns:a="http://schemas.openxmlformats.org/drawingml/2006/main">
            <a:ext uri="{FF2B5EF4-FFF2-40B4-BE49-F238E27FC236}">
              <a16:creationId xmlns:a16="http://schemas.microsoft.com/office/drawing/2014/main" id="{EEA8EC0E-78B9-4C7B-A876-116AEFC2168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1" name="Text Box 1">
          <a:extLst xmlns:a="http://schemas.openxmlformats.org/drawingml/2006/main">
            <a:ext uri="{FF2B5EF4-FFF2-40B4-BE49-F238E27FC236}">
              <a16:creationId xmlns:a16="http://schemas.microsoft.com/office/drawing/2014/main" id="{0DB4A1B8-2FEF-4E9B-85DC-8CB9EC9BEDA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2" name="Text Box 1">
          <a:extLst xmlns:a="http://schemas.openxmlformats.org/drawingml/2006/main">
            <a:ext uri="{FF2B5EF4-FFF2-40B4-BE49-F238E27FC236}">
              <a16:creationId xmlns:a16="http://schemas.microsoft.com/office/drawing/2014/main" id="{36C5C644-6E2E-4DB8-8DCF-574ED2C9DFD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3" name="Text Box 1">
          <a:extLst xmlns:a="http://schemas.openxmlformats.org/drawingml/2006/main">
            <a:ext uri="{FF2B5EF4-FFF2-40B4-BE49-F238E27FC236}">
              <a16:creationId xmlns:a16="http://schemas.microsoft.com/office/drawing/2014/main" id="{C0E4F8E1-5CD3-4650-B22F-354F6D8C2284}"/>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4" name="Text Box 1">
          <a:extLst xmlns:a="http://schemas.openxmlformats.org/drawingml/2006/main">
            <a:ext uri="{FF2B5EF4-FFF2-40B4-BE49-F238E27FC236}">
              <a16:creationId xmlns:a16="http://schemas.microsoft.com/office/drawing/2014/main" id="{B98203F0-B5EE-42C2-BEAA-CB36A827887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5" name="Text Box 1">
          <a:extLst xmlns:a="http://schemas.openxmlformats.org/drawingml/2006/main">
            <a:ext uri="{FF2B5EF4-FFF2-40B4-BE49-F238E27FC236}">
              <a16:creationId xmlns:a16="http://schemas.microsoft.com/office/drawing/2014/main" id="{AE094E3A-C0FA-4925-BB10-F8BDFF6550E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6" name="Text Box 1">
          <a:extLst xmlns:a="http://schemas.openxmlformats.org/drawingml/2006/main">
            <a:ext uri="{FF2B5EF4-FFF2-40B4-BE49-F238E27FC236}">
              <a16:creationId xmlns:a16="http://schemas.microsoft.com/office/drawing/2014/main" id="{E6144AB5-D96F-497E-A746-D6B64EDC3E0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7" name="Text Box 1">
          <a:extLst xmlns:a="http://schemas.openxmlformats.org/drawingml/2006/main">
            <a:ext uri="{FF2B5EF4-FFF2-40B4-BE49-F238E27FC236}">
              <a16:creationId xmlns:a16="http://schemas.microsoft.com/office/drawing/2014/main" id="{5D8E5613-121B-496A-A79A-F18D82301E4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8" name="Text Box 1">
          <a:extLst xmlns:a="http://schemas.openxmlformats.org/drawingml/2006/main">
            <a:ext uri="{FF2B5EF4-FFF2-40B4-BE49-F238E27FC236}">
              <a16:creationId xmlns:a16="http://schemas.microsoft.com/office/drawing/2014/main" id="{CA3579BB-1A70-4FCF-8B1D-8C35432B6628}"/>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09" name="Text Box 1">
          <a:extLst xmlns:a="http://schemas.openxmlformats.org/drawingml/2006/main">
            <a:ext uri="{FF2B5EF4-FFF2-40B4-BE49-F238E27FC236}">
              <a16:creationId xmlns:a16="http://schemas.microsoft.com/office/drawing/2014/main" id="{7C5034DF-4315-48B3-8583-8B2834734B1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0" name="Text Box 1">
          <a:extLst xmlns:a="http://schemas.openxmlformats.org/drawingml/2006/main">
            <a:ext uri="{FF2B5EF4-FFF2-40B4-BE49-F238E27FC236}">
              <a16:creationId xmlns:a16="http://schemas.microsoft.com/office/drawing/2014/main" id="{B813F91C-A7D4-43D6-8CF5-DA45DFFA3F5C}"/>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1" name="Text Box 1">
          <a:extLst xmlns:a="http://schemas.openxmlformats.org/drawingml/2006/main">
            <a:ext uri="{FF2B5EF4-FFF2-40B4-BE49-F238E27FC236}">
              <a16:creationId xmlns:a16="http://schemas.microsoft.com/office/drawing/2014/main" id="{1886F982-A090-4FF2-B51C-6DC2C988021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2" name="Text Box 1">
          <a:extLst xmlns:a="http://schemas.openxmlformats.org/drawingml/2006/main">
            <a:ext uri="{FF2B5EF4-FFF2-40B4-BE49-F238E27FC236}">
              <a16:creationId xmlns:a16="http://schemas.microsoft.com/office/drawing/2014/main" id="{1DF01E15-4DA5-4AB9-9C90-F9FF341AA0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3" name="Text Box 1">
          <a:extLst xmlns:a="http://schemas.openxmlformats.org/drawingml/2006/main">
            <a:ext uri="{FF2B5EF4-FFF2-40B4-BE49-F238E27FC236}">
              <a16:creationId xmlns:a16="http://schemas.microsoft.com/office/drawing/2014/main" id="{819D35AC-32C5-4E1B-8BA1-3D7FE857E3D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4" name="Text Box 1">
          <a:extLst xmlns:a="http://schemas.openxmlformats.org/drawingml/2006/main">
            <a:ext uri="{FF2B5EF4-FFF2-40B4-BE49-F238E27FC236}">
              <a16:creationId xmlns:a16="http://schemas.microsoft.com/office/drawing/2014/main" id="{C91D70C8-E5C2-476B-8448-F565FED8576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5" name="Text Box 1">
          <a:extLst xmlns:a="http://schemas.openxmlformats.org/drawingml/2006/main">
            <a:ext uri="{FF2B5EF4-FFF2-40B4-BE49-F238E27FC236}">
              <a16:creationId xmlns:a16="http://schemas.microsoft.com/office/drawing/2014/main" id="{92FE93DF-7AAB-4994-B416-7008136FC85D}"/>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6" name="Text Box 1">
          <a:extLst xmlns:a="http://schemas.openxmlformats.org/drawingml/2006/main">
            <a:ext uri="{FF2B5EF4-FFF2-40B4-BE49-F238E27FC236}">
              <a16:creationId xmlns:a16="http://schemas.microsoft.com/office/drawing/2014/main" id="{3C8A41C2-6B92-4B0F-BB83-B3E44FA21F5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7" name="Text Box 1">
          <a:extLst xmlns:a="http://schemas.openxmlformats.org/drawingml/2006/main">
            <a:ext uri="{FF2B5EF4-FFF2-40B4-BE49-F238E27FC236}">
              <a16:creationId xmlns:a16="http://schemas.microsoft.com/office/drawing/2014/main" id="{C5D5E026-89E3-483C-B802-6DFBC97EC9E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8" name="Text Box 1">
          <a:extLst xmlns:a="http://schemas.openxmlformats.org/drawingml/2006/main">
            <a:ext uri="{FF2B5EF4-FFF2-40B4-BE49-F238E27FC236}">
              <a16:creationId xmlns:a16="http://schemas.microsoft.com/office/drawing/2014/main" id="{86DCD3EC-6B7C-4B38-B7E4-856FAC3DEB7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19" name="Text Box 1">
          <a:extLst xmlns:a="http://schemas.openxmlformats.org/drawingml/2006/main">
            <a:ext uri="{FF2B5EF4-FFF2-40B4-BE49-F238E27FC236}">
              <a16:creationId xmlns:a16="http://schemas.microsoft.com/office/drawing/2014/main" id="{5E6391CC-63F6-414F-9FE3-21B270C794D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0" name="Text Box 1">
          <a:extLst xmlns:a="http://schemas.openxmlformats.org/drawingml/2006/main">
            <a:ext uri="{FF2B5EF4-FFF2-40B4-BE49-F238E27FC236}">
              <a16:creationId xmlns:a16="http://schemas.microsoft.com/office/drawing/2014/main" id="{149ED71F-497A-4364-A8EB-01F01F9D41FE}"/>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1" name="Text Box 1">
          <a:extLst xmlns:a="http://schemas.openxmlformats.org/drawingml/2006/main">
            <a:ext uri="{FF2B5EF4-FFF2-40B4-BE49-F238E27FC236}">
              <a16:creationId xmlns:a16="http://schemas.microsoft.com/office/drawing/2014/main" id="{CE5C2470-B198-4B61-82D2-E79FBE76CBE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2" name="Text Box 1">
          <a:extLst xmlns:a="http://schemas.openxmlformats.org/drawingml/2006/main">
            <a:ext uri="{FF2B5EF4-FFF2-40B4-BE49-F238E27FC236}">
              <a16:creationId xmlns:a16="http://schemas.microsoft.com/office/drawing/2014/main" id="{7AF1C958-552A-4F69-B9EE-76E2B8BB01C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3" name="Text Box 1">
          <a:extLst xmlns:a="http://schemas.openxmlformats.org/drawingml/2006/main">
            <a:ext uri="{FF2B5EF4-FFF2-40B4-BE49-F238E27FC236}">
              <a16:creationId xmlns:a16="http://schemas.microsoft.com/office/drawing/2014/main" id="{965D93B2-B652-46F3-853C-F36100D2A7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4" name="Text Box 1">
          <a:extLst xmlns:a="http://schemas.openxmlformats.org/drawingml/2006/main">
            <a:ext uri="{FF2B5EF4-FFF2-40B4-BE49-F238E27FC236}">
              <a16:creationId xmlns:a16="http://schemas.microsoft.com/office/drawing/2014/main" id="{2DF8AA1A-5E9E-4A4A-95E4-DC11A8A3063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5" name="Text Box 1">
          <a:extLst xmlns:a="http://schemas.openxmlformats.org/drawingml/2006/main">
            <a:ext uri="{FF2B5EF4-FFF2-40B4-BE49-F238E27FC236}">
              <a16:creationId xmlns:a16="http://schemas.microsoft.com/office/drawing/2014/main" id="{0121E45F-94A3-4093-9770-1FDA4E7DFE83}"/>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6" name="Text Box 1">
          <a:extLst xmlns:a="http://schemas.openxmlformats.org/drawingml/2006/main">
            <a:ext uri="{FF2B5EF4-FFF2-40B4-BE49-F238E27FC236}">
              <a16:creationId xmlns:a16="http://schemas.microsoft.com/office/drawing/2014/main" id="{7C2A8281-9183-4701-B044-4763C414EC7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7" name="Text Box 1">
          <a:extLst xmlns:a="http://schemas.openxmlformats.org/drawingml/2006/main">
            <a:ext uri="{FF2B5EF4-FFF2-40B4-BE49-F238E27FC236}">
              <a16:creationId xmlns:a16="http://schemas.microsoft.com/office/drawing/2014/main" id="{3D447855-08F5-4DB0-84A4-9B93C9D7ABA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8" name="Text Box 1">
          <a:extLst xmlns:a="http://schemas.openxmlformats.org/drawingml/2006/main">
            <a:ext uri="{FF2B5EF4-FFF2-40B4-BE49-F238E27FC236}">
              <a16:creationId xmlns:a16="http://schemas.microsoft.com/office/drawing/2014/main" id="{EB40673A-6429-410E-8A15-59F526E7EFD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29" name="Text Box 1">
          <a:extLst xmlns:a="http://schemas.openxmlformats.org/drawingml/2006/main">
            <a:ext uri="{FF2B5EF4-FFF2-40B4-BE49-F238E27FC236}">
              <a16:creationId xmlns:a16="http://schemas.microsoft.com/office/drawing/2014/main" id="{5A7F9966-FED4-410C-B8F2-D36C1877ECD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0" name="Text Box 1">
          <a:extLst xmlns:a="http://schemas.openxmlformats.org/drawingml/2006/main">
            <a:ext uri="{FF2B5EF4-FFF2-40B4-BE49-F238E27FC236}">
              <a16:creationId xmlns:a16="http://schemas.microsoft.com/office/drawing/2014/main" id="{E3253A24-9A2B-4297-9784-6EE934C9ACA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1" name="Text Box 1">
          <a:extLst xmlns:a="http://schemas.openxmlformats.org/drawingml/2006/main">
            <a:ext uri="{FF2B5EF4-FFF2-40B4-BE49-F238E27FC236}">
              <a16:creationId xmlns:a16="http://schemas.microsoft.com/office/drawing/2014/main" id="{DFD790D3-F585-4C04-ADB1-89607F96C9D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2" name="Text Box 1">
          <a:extLst xmlns:a="http://schemas.openxmlformats.org/drawingml/2006/main">
            <a:ext uri="{FF2B5EF4-FFF2-40B4-BE49-F238E27FC236}">
              <a16:creationId xmlns:a16="http://schemas.microsoft.com/office/drawing/2014/main" id="{0EA69B99-3C6E-43C7-8CF1-6CB23EA79C96}"/>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3" name="Text Box 1">
          <a:extLst xmlns:a="http://schemas.openxmlformats.org/drawingml/2006/main">
            <a:ext uri="{FF2B5EF4-FFF2-40B4-BE49-F238E27FC236}">
              <a16:creationId xmlns:a16="http://schemas.microsoft.com/office/drawing/2014/main" id="{966985FA-AD3F-49A1-B2A0-0DC1F41C04D0}"/>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4" name="Text Box 1">
          <a:extLst xmlns:a="http://schemas.openxmlformats.org/drawingml/2006/main">
            <a:ext uri="{FF2B5EF4-FFF2-40B4-BE49-F238E27FC236}">
              <a16:creationId xmlns:a16="http://schemas.microsoft.com/office/drawing/2014/main" id="{3974D9FE-2AB0-482D-8EE1-47E36504E6A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5" name="Text Box 1">
          <a:extLst xmlns:a="http://schemas.openxmlformats.org/drawingml/2006/main">
            <a:ext uri="{FF2B5EF4-FFF2-40B4-BE49-F238E27FC236}">
              <a16:creationId xmlns:a16="http://schemas.microsoft.com/office/drawing/2014/main" id="{FBF3DF72-CB42-4004-8E5E-EFBBCBA3A887}"/>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6" name="Text Box 1">
          <a:extLst xmlns:a="http://schemas.openxmlformats.org/drawingml/2006/main">
            <a:ext uri="{FF2B5EF4-FFF2-40B4-BE49-F238E27FC236}">
              <a16:creationId xmlns:a16="http://schemas.microsoft.com/office/drawing/2014/main" id="{D26DD9C4-C7D3-4FE5-96C8-94D8E46A30C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7" name="Text Box 1">
          <a:extLst xmlns:a="http://schemas.openxmlformats.org/drawingml/2006/main">
            <a:ext uri="{FF2B5EF4-FFF2-40B4-BE49-F238E27FC236}">
              <a16:creationId xmlns:a16="http://schemas.microsoft.com/office/drawing/2014/main" id="{A5BE14AF-1CD9-4A33-A61E-191C760688AA}"/>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8" name="Text Box 1">
          <a:extLst xmlns:a="http://schemas.openxmlformats.org/drawingml/2006/main">
            <a:ext uri="{FF2B5EF4-FFF2-40B4-BE49-F238E27FC236}">
              <a16:creationId xmlns:a16="http://schemas.microsoft.com/office/drawing/2014/main" id="{D1354B0A-2F02-4636-BA55-D7553510D77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39" name="Text Box 1">
          <a:extLst xmlns:a="http://schemas.openxmlformats.org/drawingml/2006/main">
            <a:ext uri="{FF2B5EF4-FFF2-40B4-BE49-F238E27FC236}">
              <a16:creationId xmlns:a16="http://schemas.microsoft.com/office/drawing/2014/main" id="{85078996-D702-420B-B41E-8B281C015C55}"/>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0" name="Text Box 1">
          <a:extLst xmlns:a="http://schemas.openxmlformats.org/drawingml/2006/main">
            <a:ext uri="{FF2B5EF4-FFF2-40B4-BE49-F238E27FC236}">
              <a16:creationId xmlns:a16="http://schemas.microsoft.com/office/drawing/2014/main" id="{32B2273C-2117-482A-8400-8851ED22068B}"/>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1" name="Text Box 1">
          <a:extLst xmlns:a="http://schemas.openxmlformats.org/drawingml/2006/main">
            <a:ext uri="{FF2B5EF4-FFF2-40B4-BE49-F238E27FC236}">
              <a16:creationId xmlns:a16="http://schemas.microsoft.com/office/drawing/2014/main" id="{C3097658-DC2B-44F2-A525-0DB6365A589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2" name="Text Box 1">
          <a:extLst xmlns:a="http://schemas.openxmlformats.org/drawingml/2006/main">
            <a:ext uri="{FF2B5EF4-FFF2-40B4-BE49-F238E27FC236}">
              <a16:creationId xmlns:a16="http://schemas.microsoft.com/office/drawing/2014/main" id="{3DC77D15-9CAA-4D9A-8A16-58095150BD19}"/>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3" name="Text Box 1">
          <a:extLst xmlns:a="http://schemas.openxmlformats.org/drawingml/2006/main">
            <a:ext uri="{FF2B5EF4-FFF2-40B4-BE49-F238E27FC236}">
              <a16:creationId xmlns:a16="http://schemas.microsoft.com/office/drawing/2014/main" id="{E1E41487-D71F-4975-96EB-99BA7B5E8CCF}"/>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4" name="Text Box 1">
          <a:extLst xmlns:a="http://schemas.openxmlformats.org/drawingml/2006/main">
            <a:ext uri="{FF2B5EF4-FFF2-40B4-BE49-F238E27FC236}">
              <a16:creationId xmlns:a16="http://schemas.microsoft.com/office/drawing/2014/main" id="{9C93CCBC-D207-4DF1-BABE-BBA8365F0612}"/>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0.2205</cdr:x>
      <cdr:y>0.532</cdr:y>
    </cdr:from>
    <cdr:to>
      <cdr:x>0.2345</cdr:x>
      <cdr:y>0.6135</cdr:y>
    </cdr:to>
    <cdr:sp macro="" textlink="">
      <cdr:nvSpPr>
        <cdr:cNvPr id="31145" name="Text Box 1">
          <a:extLst xmlns:a="http://schemas.openxmlformats.org/drawingml/2006/main">
            <a:ext uri="{FF2B5EF4-FFF2-40B4-BE49-F238E27FC236}">
              <a16:creationId xmlns:a16="http://schemas.microsoft.com/office/drawing/2014/main" id="{07462492-E695-44CE-B59F-BEA8CD5B2F31}"/>
            </a:ext>
          </a:extLst>
        </cdr:cNvPr>
        <cdr:cNvSpPr txBox="1">
          <a:spLocks xmlns:a="http://schemas.openxmlformats.org/drawingml/2006/main" noChangeArrowheads="1"/>
        </cdr:cNvSpPr>
      </cdr:nvSpPr>
      <cdr:spPr bwMode="auto">
        <a:xfrm xmlns:a="http://schemas.openxmlformats.org/drawingml/2006/main">
          <a:off x="1195049" y="1180681"/>
          <a:ext cx="75877" cy="1808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zoomScale="130" zoomScaleNormal="130" workbookViewId="0">
      <selection activeCell="A27" sqref="A27"/>
    </sheetView>
  </sheetViews>
  <sheetFormatPr defaultRowHeight="15" x14ac:dyDescent="0.25"/>
  <cols>
    <col min="1" max="1" width="14" customWidth="1"/>
    <col min="2" max="2" width="10.140625" customWidth="1"/>
    <col min="3" max="3" width="10.7109375" customWidth="1"/>
    <col min="4" max="4" width="5.85546875" style="44" customWidth="1"/>
    <col min="5" max="5" width="4.42578125" customWidth="1"/>
    <col min="6" max="7" width="6.85546875" customWidth="1"/>
    <col min="8" max="9" width="6.42578125" customWidth="1"/>
    <col min="10" max="10" width="5.5703125" customWidth="1"/>
    <col min="11" max="11" width="6.7109375" customWidth="1"/>
    <col min="12" max="13" width="7" customWidth="1"/>
  </cols>
  <sheetData>
    <row r="1" spans="1:13" ht="35.25" customHeight="1" x14ac:dyDescent="0.25">
      <c r="A1" s="198" t="s">
        <v>132</v>
      </c>
      <c r="B1" s="198"/>
      <c r="C1" s="198"/>
      <c r="D1" s="198"/>
      <c r="E1" s="198"/>
      <c r="F1" s="198"/>
      <c r="G1" s="198"/>
      <c r="H1" s="198"/>
      <c r="I1" s="198"/>
      <c r="J1" s="198"/>
      <c r="K1" s="198"/>
      <c r="L1" s="198"/>
      <c r="M1" s="198"/>
    </row>
    <row r="2" spans="1:13" ht="16.5" customHeight="1" x14ac:dyDescent="0.25">
      <c r="A2" s="119"/>
      <c r="B2" s="115"/>
      <c r="C2" s="115"/>
      <c r="D2" s="199"/>
      <c r="E2" s="199"/>
      <c r="F2" s="211" t="s">
        <v>78</v>
      </c>
      <c r="G2" s="211"/>
      <c r="H2" s="211" t="s">
        <v>79</v>
      </c>
      <c r="I2" s="211"/>
      <c r="J2" s="200" t="s">
        <v>76</v>
      </c>
      <c r="K2" s="200"/>
      <c r="L2" s="200"/>
      <c r="M2" s="200"/>
    </row>
    <row r="3" spans="1:13" ht="31.5" customHeight="1" x14ac:dyDescent="0.25">
      <c r="A3" s="201"/>
      <c r="B3" s="102"/>
      <c r="C3" s="103"/>
      <c r="D3" s="193" t="s">
        <v>77</v>
      </c>
      <c r="E3" s="193"/>
      <c r="F3" s="193"/>
      <c r="G3" s="193"/>
      <c r="H3" s="193"/>
      <c r="I3" s="193"/>
      <c r="J3" s="211" t="s">
        <v>101</v>
      </c>
      <c r="K3" s="211"/>
      <c r="L3" s="193" t="s">
        <v>80</v>
      </c>
      <c r="M3" s="193"/>
    </row>
    <row r="4" spans="1:13" ht="18" customHeight="1" x14ac:dyDescent="0.25">
      <c r="A4" s="201"/>
      <c r="B4" s="102" t="s">
        <v>81</v>
      </c>
      <c r="C4" s="103" t="s">
        <v>82</v>
      </c>
      <c r="D4" s="193"/>
      <c r="E4" s="193"/>
      <c r="F4" s="193"/>
      <c r="G4" s="193"/>
      <c r="H4" s="193"/>
      <c r="I4" s="193"/>
      <c r="J4" s="193"/>
      <c r="K4" s="193"/>
      <c r="L4" s="193"/>
      <c r="M4" s="193"/>
    </row>
    <row r="5" spans="1:13" ht="17.25" customHeight="1" x14ac:dyDescent="0.25">
      <c r="A5" s="104"/>
      <c r="B5" s="105" t="s">
        <v>4</v>
      </c>
      <c r="C5" s="105" t="s">
        <v>5</v>
      </c>
      <c r="D5" s="202" t="s">
        <v>27</v>
      </c>
      <c r="E5" s="203"/>
      <c r="F5" s="202" t="s">
        <v>6</v>
      </c>
      <c r="G5" s="203"/>
      <c r="H5" s="204" t="s">
        <v>83</v>
      </c>
      <c r="I5" s="204"/>
      <c r="J5" s="204" t="s">
        <v>84</v>
      </c>
      <c r="K5" s="204"/>
      <c r="L5" s="204" t="s">
        <v>85</v>
      </c>
      <c r="M5" s="204"/>
    </row>
    <row r="6" spans="1:13" ht="17.25" customHeight="1" x14ac:dyDescent="0.25">
      <c r="A6" s="101" t="s">
        <v>86</v>
      </c>
      <c r="B6" s="106">
        <v>0</v>
      </c>
      <c r="C6" s="106">
        <v>80</v>
      </c>
      <c r="D6" s="194">
        <v>0</v>
      </c>
      <c r="E6" s="194"/>
      <c r="F6" s="106"/>
      <c r="G6" s="106"/>
      <c r="H6" s="106"/>
      <c r="I6" s="106"/>
      <c r="J6" s="194">
        <v>0</v>
      </c>
      <c r="K6" s="194"/>
      <c r="L6" s="195">
        <v>0</v>
      </c>
      <c r="M6" s="195"/>
    </row>
    <row r="7" spans="1:13" ht="17.25" customHeight="1" x14ac:dyDescent="0.25">
      <c r="A7" s="101" t="s">
        <v>87</v>
      </c>
      <c r="B7" s="106">
        <v>150</v>
      </c>
      <c r="C7" s="106">
        <v>50</v>
      </c>
      <c r="D7" s="194">
        <v>7500</v>
      </c>
      <c r="E7" s="194"/>
      <c r="F7" s="106"/>
      <c r="G7" s="106"/>
      <c r="H7" s="106"/>
      <c r="I7" s="106"/>
      <c r="J7" s="194">
        <v>7500</v>
      </c>
      <c r="K7" s="194"/>
      <c r="L7" s="194">
        <v>6750</v>
      </c>
      <c r="M7" s="194"/>
    </row>
    <row r="8" spans="1:13" ht="15" customHeight="1" x14ac:dyDescent="0.25">
      <c r="A8" s="101" t="s">
        <v>88</v>
      </c>
      <c r="B8" s="106">
        <v>50</v>
      </c>
      <c r="C8" s="106">
        <v>30</v>
      </c>
      <c r="D8" s="194">
        <v>1500</v>
      </c>
      <c r="E8" s="194"/>
      <c r="F8" s="106"/>
      <c r="G8" s="106"/>
      <c r="H8" s="106"/>
      <c r="I8" s="106"/>
      <c r="J8" s="194">
        <v>2500</v>
      </c>
      <c r="K8" s="194"/>
      <c r="L8" s="194">
        <v>2250</v>
      </c>
      <c r="M8" s="194"/>
    </row>
    <row r="9" spans="1:13" ht="17.25" customHeight="1" x14ac:dyDescent="0.25">
      <c r="A9" s="101" t="s">
        <v>89</v>
      </c>
      <c r="B9" s="106">
        <v>0</v>
      </c>
      <c r="C9" s="106">
        <v>40</v>
      </c>
      <c r="D9" s="194">
        <v>0</v>
      </c>
      <c r="E9" s="194"/>
      <c r="F9" s="106"/>
      <c r="G9" s="106"/>
      <c r="H9" s="106"/>
      <c r="I9" s="106"/>
      <c r="J9" s="194">
        <v>0</v>
      </c>
      <c r="K9" s="194"/>
      <c r="L9" s="194">
        <v>0</v>
      </c>
      <c r="M9" s="194"/>
    </row>
    <row r="10" spans="1:13" ht="17.25" customHeight="1" x14ac:dyDescent="0.25">
      <c r="A10" s="107">
        <v>1999</v>
      </c>
      <c r="B10" s="108">
        <v>200</v>
      </c>
      <c r="C10" s="106"/>
      <c r="D10" s="196">
        <v>9000</v>
      </c>
      <c r="E10" s="197"/>
      <c r="F10" s="205">
        <v>50</v>
      </c>
      <c r="G10" s="206"/>
      <c r="H10" s="205">
        <v>45</v>
      </c>
      <c r="I10" s="206"/>
      <c r="J10" s="196">
        <v>10000</v>
      </c>
      <c r="K10" s="197"/>
      <c r="L10" s="196">
        <v>9000</v>
      </c>
      <c r="M10" s="197"/>
    </row>
    <row r="11" spans="1:13" ht="17.25" customHeight="1" x14ac:dyDescent="0.25">
      <c r="A11" s="101" t="s">
        <v>86</v>
      </c>
      <c r="B11" s="106">
        <v>0</v>
      </c>
      <c r="C11" s="106">
        <v>40</v>
      </c>
      <c r="D11" s="194">
        <v>0</v>
      </c>
      <c r="E11" s="194"/>
      <c r="F11" s="106"/>
      <c r="G11" s="106"/>
      <c r="H11" s="106"/>
      <c r="I11" s="106"/>
      <c r="J11" s="194">
        <v>0</v>
      </c>
      <c r="K11" s="194"/>
      <c r="L11" s="194">
        <v>0</v>
      </c>
      <c r="M11" s="194"/>
    </row>
    <row r="12" spans="1:13" ht="17.25" customHeight="1" x14ac:dyDescent="0.25">
      <c r="A12" s="101" t="s">
        <v>87</v>
      </c>
      <c r="B12" s="106">
        <v>180</v>
      </c>
      <c r="C12" s="106">
        <v>50</v>
      </c>
      <c r="D12" s="194">
        <v>9000</v>
      </c>
      <c r="E12" s="194"/>
      <c r="F12" s="106"/>
      <c r="G12" s="106"/>
      <c r="H12" s="106"/>
      <c r="I12" s="106"/>
      <c r="J12" s="194">
        <v>9000</v>
      </c>
      <c r="K12" s="194"/>
      <c r="L12" s="194">
        <v>8100</v>
      </c>
      <c r="M12" s="194"/>
    </row>
    <row r="13" spans="1:13" ht="17.25" customHeight="1" x14ac:dyDescent="0.25">
      <c r="A13" s="101" t="s">
        <v>88</v>
      </c>
      <c r="B13" s="106">
        <v>20</v>
      </c>
      <c r="C13" s="106">
        <v>30</v>
      </c>
      <c r="D13" s="194">
        <v>600</v>
      </c>
      <c r="E13" s="194"/>
      <c r="F13" s="106"/>
      <c r="G13" s="106"/>
      <c r="H13" s="106"/>
      <c r="I13" s="106"/>
      <c r="J13" s="194">
        <v>1000</v>
      </c>
      <c r="K13" s="194"/>
      <c r="L13" s="194">
        <v>900</v>
      </c>
      <c r="M13" s="194"/>
    </row>
    <row r="14" spans="1:13" ht="17.25" customHeight="1" x14ac:dyDescent="0.25">
      <c r="A14" s="101" t="s">
        <v>89</v>
      </c>
      <c r="B14" s="106">
        <v>0</v>
      </c>
      <c r="C14" s="106">
        <v>40</v>
      </c>
      <c r="D14" s="194">
        <v>0</v>
      </c>
      <c r="E14" s="194"/>
      <c r="F14" s="106"/>
      <c r="G14" s="106"/>
      <c r="H14" s="106"/>
      <c r="I14" s="106"/>
      <c r="J14" s="194">
        <v>0</v>
      </c>
      <c r="K14" s="194"/>
      <c r="L14" s="194">
        <v>0</v>
      </c>
      <c r="M14" s="194"/>
    </row>
    <row r="15" spans="1:13" ht="15" customHeight="1" x14ac:dyDescent="0.25">
      <c r="A15" s="109">
        <v>2000</v>
      </c>
      <c r="B15" s="110">
        <v>200</v>
      </c>
      <c r="C15" s="111"/>
      <c r="D15" s="207">
        <v>9600</v>
      </c>
      <c r="E15" s="208"/>
      <c r="F15" s="214">
        <v>40</v>
      </c>
      <c r="G15" s="215"/>
      <c r="H15" s="216">
        <v>48</v>
      </c>
      <c r="I15" s="203"/>
      <c r="J15" s="207">
        <v>10000</v>
      </c>
      <c r="K15" s="208"/>
      <c r="L15" s="207">
        <v>9000</v>
      </c>
      <c r="M15" s="208"/>
    </row>
    <row r="16" spans="1:13" ht="27" customHeight="1" x14ac:dyDescent="0.25">
      <c r="A16" s="112" t="s">
        <v>90</v>
      </c>
      <c r="B16" s="113">
        <v>0</v>
      </c>
      <c r="C16" s="114"/>
      <c r="D16" s="209">
        <f>+D15/D10-1</f>
        <v>6.6666666666666652E-2</v>
      </c>
      <c r="E16" s="210"/>
      <c r="F16" s="209">
        <v>-0.2</v>
      </c>
      <c r="G16" s="210"/>
      <c r="H16" s="209">
        <f>+H15/H10-1</f>
        <v>6.6666666666666652E-2</v>
      </c>
      <c r="I16" s="210"/>
      <c r="J16" s="209">
        <v>0</v>
      </c>
      <c r="K16" s="210"/>
      <c r="L16" s="209">
        <v>0</v>
      </c>
      <c r="M16" s="210"/>
    </row>
    <row r="17" spans="1:13" ht="15" customHeight="1" x14ac:dyDescent="0.25">
      <c r="A17" s="116"/>
      <c r="B17" s="117"/>
      <c r="C17" s="102"/>
      <c r="D17" s="117"/>
      <c r="E17" s="118"/>
      <c r="F17" s="117"/>
      <c r="G17" s="118"/>
      <c r="H17" s="117"/>
      <c r="I17" s="118"/>
      <c r="J17" s="117"/>
      <c r="K17" s="118"/>
      <c r="L17" s="117"/>
      <c r="M17" s="118"/>
    </row>
    <row r="18" spans="1:13" ht="15" customHeight="1" x14ac:dyDescent="0.25">
      <c r="A18" s="116"/>
      <c r="B18" s="117"/>
      <c r="C18" s="102"/>
      <c r="D18" s="117"/>
      <c r="E18" s="118"/>
      <c r="F18" s="117"/>
      <c r="G18" s="118"/>
      <c r="H18" s="117"/>
      <c r="I18" s="118"/>
      <c r="J18" s="117"/>
      <c r="K18" s="118"/>
      <c r="L18" s="117"/>
      <c r="M18" s="118"/>
    </row>
    <row r="19" spans="1:13" ht="15" customHeight="1" x14ac:dyDescent="0.25">
      <c r="A19" s="212" t="s">
        <v>91</v>
      </c>
      <c r="B19" s="212"/>
      <c r="C19" s="212"/>
      <c r="D19" s="212"/>
      <c r="E19" s="212"/>
      <c r="F19" s="212"/>
      <c r="G19" s="212"/>
      <c r="H19" s="212"/>
      <c r="I19" s="212"/>
      <c r="J19" s="212"/>
      <c r="K19" s="212"/>
      <c r="L19" s="212"/>
      <c r="M19" s="212"/>
    </row>
    <row r="20" spans="1:13" ht="16.5" customHeight="1" x14ac:dyDescent="0.25">
      <c r="A20" s="192" t="s">
        <v>92</v>
      </c>
      <c r="B20" s="192"/>
      <c r="C20" s="192"/>
      <c r="D20" s="192" t="s">
        <v>93</v>
      </c>
      <c r="E20" s="192"/>
      <c r="F20" s="192"/>
      <c r="G20" s="192"/>
      <c r="H20" s="192"/>
      <c r="I20" s="192"/>
      <c r="J20" s="192"/>
      <c r="K20" s="192"/>
      <c r="L20" s="192"/>
      <c r="M20" s="192"/>
    </row>
    <row r="21" spans="1:13" ht="9.75" customHeight="1" x14ac:dyDescent="0.25">
      <c r="A21" s="213" t="s">
        <v>94</v>
      </c>
      <c r="B21" s="213"/>
      <c r="C21" s="213"/>
      <c r="D21" s="213" t="s">
        <v>95</v>
      </c>
      <c r="E21" s="213"/>
      <c r="F21" s="213"/>
      <c r="G21" s="213"/>
      <c r="H21" s="213"/>
      <c r="I21" s="213"/>
      <c r="J21" s="213"/>
      <c r="K21" s="213"/>
      <c r="L21" s="213"/>
      <c r="M21" s="213"/>
    </row>
    <row r="22" spans="1:13" ht="15" customHeight="1" x14ac:dyDescent="0.25">
      <c r="A22" s="192" t="s">
        <v>96</v>
      </c>
      <c r="B22" s="192"/>
      <c r="C22" s="192"/>
      <c r="D22" s="192"/>
      <c r="E22" s="192"/>
      <c r="F22" s="192"/>
      <c r="G22" s="192"/>
      <c r="H22" s="192"/>
      <c r="I22" s="192"/>
      <c r="J22" s="192"/>
      <c r="K22" s="192"/>
      <c r="L22" s="192"/>
      <c r="M22" s="192"/>
    </row>
    <row r="23" spans="1:13" ht="15" customHeight="1" x14ac:dyDescent="0.25">
      <c r="A23" s="192" t="s">
        <v>97</v>
      </c>
      <c r="B23" s="192"/>
      <c r="C23" s="192"/>
      <c r="D23" s="192"/>
      <c r="E23" s="192"/>
      <c r="F23" s="192"/>
      <c r="G23" s="192"/>
      <c r="H23" s="192"/>
      <c r="I23" s="192"/>
      <c r="J23" s="192"/>
      <c r="K23" s="192"/>
      <c r="L23" s="192"/>
      <c r="M23" s="192"/>
    </row>
    <row r="24" spans="1:13" ht="15" customHeight="1" x14ac:dyDescent="0.25">
      <c r="A24" s="192" t="s">
        <v>98</v>
      </c>
      <c r="B24" s="192"/>
      <c r="C24" s="192"/>
      <c r="D24" s="192"/>
      <c r="E24" s="192"/>
      <c r="F24" s="192"/>
      <c r="G24" s="192"/>
      <c r="H24" s="192"/>
      <c r="I24" s="192"/>
      <c r="J24" s="192"/>
      <c r="K24" s="192"/>
      <c r="L24" s="192"/>
      <c r="M24" s="192"/>
    </row>
    <row r="25" spans="1:13" ht="15" customHeight="1" x14ac:dyDescent="0.25">
      <c r="A25" s="192" t="s">
        <v>99</v>
      </c>
      <c r="B25" s="192"/>
      <c r="C25" s="192"/>
      <c r="D25" s="192"/>
      <c r="E25" s="192"/>
      <c r="F25" s="192"/>
      <c r="G25" s="192"/>
      <c r="H25" s="192"/>
      <c r="I25" s="192"/>
      <c r="J25" s="192"/>
      <c r="K25" s="192"/>
      <c r="L25" s="192"/>
      <c r="M25" s="192"/>
    </row>
    <row r="26" spans="1:13" ht="24.75" customHeight="1" x14ac:dyDescent="0.25">
      <c r="A26" s="192" t="s">
        <v>100</v>
      </c>
      <c r="B26" s="192"/>
      <c r="C26" s="192"/>
      <c r="D26" s="192"/>
      <c r="E26" s="192"/>
      <c r="F26" s="192"/>
      <c r="G26" s="192"/>
      <c r="H26" s="192"/>
      <c r="I26" s="192"/>
      <c r="J26" s="192"/>
      <c r="K26" s="192"/>
      <c r="L26" s="192"/>
      <c r="M26" s="192"/>
    </row>
  </sheetData>
  <mergeCells count="63">
    <mergeCell ref="A24:M24"/>
    <mergeCell ref="A25:M25"/>
    <mergeCell ref="A26:M26"/>
    <mergeCell ref="F2:G4"/>
    <mergeCell ref="H2:I4"/>
    <mergeCell ref="J3:K4"/>
    <mergeCell ref="A19:M19"/>
    <mergeCell ref="A20:C20"/>
    <mergeCell ref="D20:M20"/>
    <mergeCell ref="A21:C21"/>
    <mergeCell ref="D21:M21"/>
    <mergeCell ref="A22:M22"/>
    <mergeCell ref="D15:E15"/>
    <mergeCell ref="F15:G15"/>
    <mergeCell ref="H15:I15"/>
    <mergeCell ref="J15:K15"/>
    <mergeCell ref="D14:E14"/>
    <mergeCell ref="J14:K14"/>
    <mergeCell ref="L14:M14"/>
    <mergeCell ref="L15:M15"/>
    <mergeCell ref="D16:E16"/>
    <mergeCell ref="F16:G16"/>
    <mergeCell ref="H16:I16"/>
    <mergeCell ref="J16:K16"/>
    <mergeCell ref="L16:M16"/>
    <mergeCell ref="D12:E12"/>
    <mergeCell ref="J12:K12"/>
    <mergeCell ref="L12:M12"/>
    <mergeCell ref="D13:E13"/>
    <mergeCell ref="J13:K13"/>
    <mergeCell ref="L13:M13"/>
    <mergeCell ref="F10:G10"/>
    <mergeCell ref="H10:I10"/>
    <mergeCell ref="J10:K10"/>
    <mergeCell ref="L10:M10"/>
    <mergeCell ref="D11:E11"/>
    <mergeCell ref="J11:K11"/>
    <mergeCell ref="L11:M11"/>
    <mergeCell ref="A1:M1"/>
    <mergeCell ref="D2:E2"/>
    <mergeCell ref="J2:M2"/>
    <mergeCell ref="A3:A4"/>
    <mergeCell ref="D5:E5"/>
    <mergeCell ref="F5:G5"/>
    <mergeCell ref="H5:I5"/>
    <mergeCell ref="J5:K5"/>
    <mergeCell ref="L5:M5"/>
    <mergeCell ref="A23:M23"/>
    <mergeCell ref="L3:M4"/>
    <mergeCell ref="D3:E4"/>
    <mergeCell ref="D6:E6"/>
    <mergeCell ref="J6:K6"/>
    <mergeCell ref="L6:M6"/>
    <mergeCell ref="D7:E7"/>
    <mergeCell ref="J7:K7"/>
    <mergeCell ref="L7:M7"/>
    <mergeCell ref="D8:E8"/>
    <mergeCell ref="J8:K8"/>
    <mergeCell ref="L8:M8"/>
    <mergeCell ref="D9:E9"/>
    <mergeCell ref="J9:K9"/>
    <mergeCell ref="L9:M9"/>
    <mergeCell ref="D10:E10"/>
  </mergeCells>
  <pageMargins left="0.7" right="0.7" top="0.75" bottom="0.75" header="0.3" footer="0.3"/>
  <pageSetup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40"/>
  <sheetViews>
    <sheetView zoomScale="130" zoomScaleNormal="130" workbookViewId="0"/>
  </sheetViews>
  <sheetFormatPr defaultRowHeight="15" x14ac:dyDescent="0.25"/>
  <sheetData>
    <row r="1" spans="1:23" ht="15.75" x14ac:dyDescent="0.25">
      <c r="A1" s="121" t="s">
        <v>143</v>
      </c>
      <c r="B1" s="122"/>
      <c r="C1" s="122"/>
      <c r="D1" s="122"/>
      <c r="E1" s="122"/>
      <c r="F1" s="122"/>
      <c r="G1" s="122"/>
      <c r="H1" s="122"/>
      <c r="I1" s="122"/>
      <c r="J1" s="122"/>
      <c r="K1" s="122"/>
      <c r="L1" s="122"/>
      <c r="M1" s="122"/>
      <c r="N1" s="122"/>
      <c r="O1" s="3"/>
      <c r="P1" s="3"/>
      <c r="Q1" s="3"/>
      <c r="R1" s="3"/>
      <c r="S1" s="3"/>
      <c r="T1" s="3"/>
      <c r="U1" s="3"/>
      <c r="V1" s="3"/>
      <c r="W1" s="3"/>
    </row>
    <row r="2" spans="1:23" x14ac:dyDescent="0.25">
      <c r="A2" s="226" t="s">
        <v>107</v>
      </c>
      <c r="B2" s="226"/>
      <c r="C2" s="226"/>
      <c r="D2" s="226"/>
      <c r="E2" s="226"/>
      <c r="F2" s="226"/>
      <c r="G2" s="226"/>
      <c r="H2" s="226"/>
      <c r="I2" s="226"/>
      <c r="J2" s="226"/>
      <c r="K2" s="122"/>
      <c r="L2" s="122"/>
      <c r="M2" s="122"/>
      <c r="N2" s="122"/>
      <c r="O2" s="3"/>
      <c r="P2" s="3"/>
      <c r="Q2" s="3"/>
      <c r="R2" s="3"/>
      <c r="S2" s="3"/>
      <c r="T2" s="3"/>
      <c r="U2" s="3"/>
      <c r="V2" s="3"/>
      <c r="W2" s="3"/>
    </row>
    <row r="3" spans="1:23" x14ac:dyDescent="0.25">
      <c r="A3" s="122"/>
      <c r="B3" s="122"/>
      <c r="C3" s="122"/>
      <c r="D3" s="122"/>
      <c r="E3" s="122"/>
      <c r="F3" s="122"/>
      <c r="G3" s="122"/>
      <c r="H3" s="122"/>
      <c r="I3" s="122"/>
      <c r="J3" s="122"/>
      <c r="K3" s="122"/>
      <c r="L3" s="122"/>
      <c r="M3" s="123" t="s">
        <v>102</v>
      </c>
      <c r="N3" s="123" t="s">
        <v>103</v>
      </c>
      <c r="O3" s="45" t="s">
        <v>104</v>
      </c>
      <c r="P3" s="123" t="s">
        <v>102</v>
      </c>
      <c r="Q3" s="123" t="s">
        <v>103</v>
      </c>
      <c r="R3" s="45" t="s">
        <v>104</v>
      </c>
      <c r="S3" s="3"/>
      <c r="T3" s="3"/>
      <c r="U3" s="3"/>
      <c r="V3" s="3"/>
      <c r="W3" s="3"/>
    </row>
    <row r="4" spans="1:23" x14ac:dyDescent="0.25">
      <c r="A4" s="122"/>
      <c r="B4" s="122"/>
      <c r="C4" s="122"/>
      <c r="D4" s="122"/>
      <c r="E4" s="122"/>
      <c r="F4" s="122"/>
      <c r="G4" s="122"/>
      <c r="H4" s="122"/>
      <c r="I4" s="122"/>
      <c r="J4" s="122"/>
      <c r="K4" s="122"/>
      <c r="L4" s="122"/>
      <c r="M4" s="188">
        <f>'Example 8.6'!T10</f>
        <v>377.67973856209142</v>
      </c>
      <c r="N4" s="188">
        <f>'Example 8.7'!T10</f>
        <v>377.67973856209142</v>
      </c>
      <c r="O4" s="126">
        <f>'Example A8.1'!J9</f>
        <v>377.68747835127868</v>
      </c>
      <c r="P4" s="126"/>
      <c r="Q4" s="126"/>
      <c r="R4" s="126"/>
      <c r="S4" s="3"/>
      <c r="T4" s="3"/>
      <c r="U4" s="3"/>
      <c r="V4" s="3"/>
      <c r="W4" s="3"/>
    </row>
    <row r="5" spans="1:23" x14ac:dyDescent="0.25">
      <c r="A5" s="122"/>
      <c r="B5" s="122"/>
      <c r="C5" s="122"/>
      <c r="D5" s="122"/>
      <c r="E5" s="122"/>
      <c r="F5" s="122"/>
      <c r="G5" s="122"/>
      <c r="H5" s="122"/>
      <c r="I5" s="122"/>
      <c r="J5" s="122"/>
      <c r="K5" s="122"/>
      <c r="L5" s="122"/>
      <c r="M5" s="188">
        <f>'Example 8.6'!T11</f>
        <v>377.28073668491788</v>
      </c>
      <c r="N5" s="188">
        <f>'Example 8.7'!T11</f>
        <v>377.28073668491788</v>
      </c>
      <c r="O5" s="126">
        <f>'Example A8.1'!J10</f>
        <v>377.2853774677904</v>
      </c>
      <c r="P5" s="126">
        <f>M5/M4*100-100</f>
        <v>-0.10564556062567476</v>
      </c>
      <c r="Q5" s="126">
        <f t="shared" ref="Q5:Q15" si="0">N5/N4*100-100</f>
        <v>-0.10564556062567476</v>
      </c>
      <c r="R5" s="126">
        <f t="shared" ref="R5:R15" si="1">O5/O4*100-100</f>
        <v>-0.10646391700448987</v>
      </c>
      <c r="S5" s="3"/>
      <c r="T5" s="3"/>
      <c r="U5" s="3"/>
      <c r="V5" s="3"/>
      <c r="W5" s="3"/>
    </row>
    <row r="6" spans="1:23" x14ac:dyDescent="0.25">
      <c r="A6" s="122"/>
      <c r="B6" s="122"/>
      <c r="C6" s="122"/>
      <c r="D6" s="122"/>
      <c r="E6" s="122"/>
      <c r="F6" s="122"/>
      <c r="G6" s="122"/>
      <c r="H6" s="122"/>
      <c r="I6" s="122"/>
      <c r="J6" s="122"/>
      <c r="K6" s="122"/>
      <c r="L6" s="123">
        <v>2011</v>
      </c>
      <c r="M6" s="188">
        <f>'Example 8.6'!T12</f>
        <v>377.42223102833361</v>
      </c>
      <c r="N6" s="188">
        <f>'Example 8.7'!T12</f>
        <v>377.42223102833361</v>
      </c>
      <c r="O6" s="126">
        <f>'Example A8.1'!J11</f>
        <v>377.42069284072664</v>
      </c>
      <c r="P6" s="126">
        <f t="shared" ref="P6:P15" si="2">M6/M5*100-100</f>
        <v>3.7503728565368988E-2</v>
      </c>
      <c r="Q6" s="126">
        <f t="shared" si="0"/>
        <v>3.7503728565368988E-2</v>
      </c>
      <c r="R6" s="126">
        <f t="shared" si="1"/>
        <v>3.5865522762762225E-2</v>
      </c>
      <c r="S6" s="3"/>
      <c r="T6" s="3"/>
      <c r="U6" s="3"/>
      <c r="V6" s="3"/>
      <c r="W6" s="3"/>
    </row>
    <row r="7" spans="1:23" x14ac:dyDescent="0.25">
      <c r="A7" s="122"/>
      <c r="B7" s="122"/>
      <c r="C7" s="122"/>
      <c r="D7" s="122"/>
      <c r="E7" s="122"/>
      <c r="F7" s="122"/>
      <c r="G7" s="122"/>
      <c r="H7" s="122"/>
      <c r="I7" s="122"/>
      <c r="J7" s="122"/>
      <c r="K7" s="122"/>
      <c r="L7" s="123"/>
      <c r="M7" s="188">
        <f>'Example 8.6'!T13</f>
        <v>378.59566539178178</v>
      </c>
      <c r="N7" s="188">
        <f>'Example 8.7'!T13</f>
        <v>378.59566539178178</v>
      </c>
      <c r="O7" s="126">
        <f>'Example A8.1'!J12</f>
        <v>378.58482300732936</v>
      </c>
      <c r="P7" s="126">
        <f t="shared" si="2"/>
        <v>0.31090759022089287</v>
      </c>
      <c r="Q7" s="126">
        <f t="shared" si="0"/>
        <v>0.31090759022089287</v>
      </c>
      <c r="R7" s="126">
        <f t="shared" si="1"/>
        <v>0.30844365152336195</v>
      </c>
      <c r="S7" s="3"/>
      <c r="T7" s="3"/>
      <c r="U7" s="3"/>
      <c r="V7" s="3"/>
      <c r="W7" s="3"/>
    </row>
    <row r="8" spans="1:23" x14ac:dyDescent="0.25">
      <c r="A8" s="122"/>
      <c r="B8" s="122"/>
      <c r="C8" s="122"/>
      <c r="D8" s="122"/>
      <c r="E8" s="122"/>
      <c r="F8" s="122"/>
      <c r="G8" s="122"/>
      <c r="H8" s="122"/>
      <c r="I8" s="122"/>
      <c r="J8" s="122"/>
      <c r="K8" s="122"/>
      <c r="L8" s="123"/>
      <c r="M8" s="188">
        <f>'Example 8.6'!T14</f>
        <v>379.37894173614086</v>
      </c>
      <c r="N8" s="188">
        <f>'Example 8.7'!T14</f>
        <v>379.22920035971316</v>
      </c>
      <c r="O8" s="126">
        <f>'Example A8.1'!J13</f>
        <v>379.20591052929512</v>
      </c>
      <c r="P8" s="126">
        <f t="shared" si="2"/>
        <v>0.20688993983819159</v>
      </c>
      <c r="Q8" s="126">
        <f t="shared" si="0"/>
        <v>0.16733814616598863</v>
      </c>
      <c r="R8" s="126">
        <f t="shared" si="1"/>
        <v>0.16405505034038015</v>
      </c>
      <c r="S8" s="3"/>
      <c r="T8" s="3"/>
      <c r="U8" s="3"/>
      <c r="V8" s="3"/>
      <c r="W8" s="3"/>
    </row>
    <row r="9" spans="1:23" x14ac:dyDescent="0.25">
      <c r="A9" s="122"/>
      <c r="B9" s="122"/>
      <c r="C9" s="122"/>
      <c r="D9" s="122"/>
      <c r="E9" s="122"/>
      <c r="F9" s="122"/>
      <c r="G9" s="122"/>
      <c r="H9" s="122"/>
      <c r="I9" s="122"/>
      <c r="J9" s="122"/>
      <c r="K9" s="122"/>
      <c r="L9" s="123"/>
      <c r="M9" s="188">
        <f>'Example 8.6'!T15</f>
        <v>379.31261177662412</v>
      </c>
      <c r="N9" s="188">
        <f>'Example 8.7'!T15</f>
        <v>379.16289658072031</v>
      </c>
      <c r="O9" s="126">
        <f>'Example A8.1'!J14</f>
        <v>379.2034384672084</v>
      </c>
      <c r="P9" s="126">
        <f t="shared" si="2"/>
        <v>-1.7483827439974675E-2</v>
      </c>
      <c r="Q9" s="126">
        <f t="shared" si="0"/>
        <v>-1.7483827439974675E-2</v>
      </c>
      <c r="R9" s="126">
        <f t="shared" si="1"/>
        <v>-6.5190494612465955E-4</v>
      </c>
      <c r="S9" s="3"/>
      <c r="T9" s="3"/>
      <c r="U9" s="3"/>
      <c r="V9" s="3"/>
      <c r="W9" s="3"/>
    </row>
    <row r="10" spans="1:23" x14ac:dyDescent="0.25">
      <c r="A10" s="122"/>
      <c r="B10" s="122"/>
      <c r="C10" s="122"/>
      <c r="D10" s="122"/>
      <c r="E10" s="122"/>
      <c r="F10" s="122"/>
      <c r="G10" s="122"/>
      <c r="H10" s="122"/>
      <c r="I10" s="122"/>
      <c r="J10" s="122"/>
      <c r="K10" s="122"/>
      <c r="L10" s="123">
        <v>2012</v>
      </c>
      <c r="M10" s="188">
        <f>'Example 8.6'!T16</f>
        <v>381.26857605539425</v>
      </c>
      <c r="N10" s="188">
        <f>'Example 8.7'!T16</f>
        <v>381.11808883776973</v>
      </c>
      <c r="O10" s="126">
        <f>'Example A8.1'!J15</f>
        <v>381.29963115026953</v>
      </c>
      <c r="P10" s="126">
        <f t="shared" si="2"/>
        <v>0.51566022801318923</v>
      </c>
      <c r="Q10" s="126">
        <f t="shared" si="0"/>
        <v>0.51566022801314659</v>
      </c>
      <c r="R10" s="126">
        <f t="shared" si="1"/>
        <v>0.55278841656452471</v>
      </c>
      <c r="S10" s="3"/>
      <c r="T10" s="3"/>
      <c r="U10" s="3"/>
      <c r="V10" s="3"/>
      <c r="W10" s="3"/>
    </row>
    <row r="11" spans="1:23" x14ac:dyDescent="0.25">
      <c r="A11" s="122"/>
      <c r="B11" s="122"/>
      <c r="C11" s="122"/>
      <c r="D11" s="122"/>
      <c r="E11" s="122"/>
      <c r="F11" s="122"/>
      <c r="G11" s="122"/>
      <c r="H11" s="122"/>
      <c r="I11" s="122"/>
      <c r="J11" s="122"/>
      <c r="K11" s="122"/>
      <c r="L11" s="123"/>
      <c r="M11" s="188">
        <f>'Example 8.6'!T17</f>
        <v>384.75102263678338</v>
      </c>
      <c r="N11" s="188">
        <f>'Example 8.7'!T17</f>
        <v>384.5991608928291</v>
      </c>
      <c r="O11" s="126">
        <f>'Example A8.1'!J16</f>
        <v>385.00217205816961</v>
      </c>
      <c r="P11" s="126">
        <f t="shared" si="2"/>
        <v>0.91338410771182055</v>
      </c>
      <c r="Q11" s="126">
        <f t="shared" si="0"/>
        <v>0.91338410771186318</v>
      </c>
      <c r="R11" s="126">
        <f t="shared" si="1"/>
        <v>0.97103186193245961</v>
      </c>
      <c r="S11" s="3"/>
      <c r="T11" s="3"/>
      <c r="U11" s="3"/>
      <c r="V11" s="3"/>
      <c r="W11" s="3"/>
    </row>
    <row r="12" spans="1:23" x14ac:dyDescent="0.25">
      <c r="A12" s="122"/>
      <c r="B12" s="122"/>
      <c r="C12" s="122"/>
      <c r="D12" s="122"/>
      <c r="E12" s="122"/>
      <c r="F12" s="122"/>
      <c r="G12" s="122"/>
      <c r="H12" s="122"/>
      <c r="I12" s="122"/>
      <c r="J12" s="122"/>
      <c r="K12" s="122"/>
      <c r="L12" s="123"/>
      <c r="M12" s="188">
        <f>'Example 8.6'!T18</f>
        <v>388.61639296015909</v>
      </c>
      <c r="N12" s="188">
        <f>'Example 8.7'!T18</f>
        <v>387.64597232535584</v>
      </c>
      <c r="O12" s="126">
        <f>'Example A8.1'!J17</f>
        <v>388.35279296305748</v>
      </c>
      <c r="P12" s="126">
        <f t="shared" si="2"/>
        <v>1.0046419881838204</v>
      </c>
      <c r="Q12" s="126">
        <f t="shared" si="0"/>
        <v>0.79220438896790313</v>
      </c>
      <c r="R12" s="126">
        <f t="shared" si="1"/>
        <v>0.8702862342245794</v>
      </c>
      <c r="S12" s="3"/>
      <c r="T12" s="3"/>
      <c r="U12" s="3"/>
      <c r="V12" s="3"/>
      <c r="W12" s="3"/>
    </row>
    <row r="13" spans="1:23" x14ac:dyDescent="0.25">
      <c r="A13" s="122"/>
      <c r="B13" s="122"/>
      <c r="C13" s="122"/>
      <c r="D13" s="122"/>
      <c r="E13" s="122"/>
      <c r="F13" s="122"/>
      <c r="G13" s="122"/>
      <c r="H13" s="122"/>
      <c r="I13" s="122"/>
      <c r="J13" s="122"/>
      <c r="K13" s="122"/>
      <c r="L13" s="123"/>
      <c r="M13" s="188">
        <f>'Example 8.6'!T19</f>
        <v>390.76636069253004</v>
      </c>
      <c r="N13" s="188">
        <f>'Example 8.7'!T19</f>
        <v>389.79057133656789</v>
      </c>
      <c r="O13" s="126">
        <f>'Example A8.1'!J18</f>
        <v>390.72829002261989</v>
      </c>
      <c r="P13" s="126">
        <f t="shared" si="2"/>
        <v>0.55323650039420613</v>
      </c>
      <c r="Q13" s="126">
        <f t="shared" si="0"/>
        <v>0.55323650039424876</v>
      </c>
      <c r="R13" s="126">
        <f t="shared" si="1"/>
        <v>0.61168532906326334</v>
      </c>
      <c r="S13" s="3"/>
      <c r="T13" s="3"/>
      <c r="U13" s="3"/>
      <c r="V13" s="3"/>
      <c r="W13" s="3"/>
    </row>
    <row r="14" spans="1:23" x14ac:dyDescent="0.25">
      <c r="A14" s="122"/>
      <c r="B14" s="122"/>
      <c r="C14" s="122"/>
      <c r="D14" s="122"/>
      <c r="E14" s="122"/>
      <c r="F14" s="122"/>
      <c r="G14" s="122"/>
      <c r="H14" s="122"/>
      <c r="I14" s="122"/>
      <c r="J14" s="122"/>
      <c r="K14" s="122"/>
      <c r="L14" s="123">
        <v>2013</v>
      </c>
      <c r="M14" s="188">
        <f>'Example 8.6'!T20</f>
        <v>390.68810934618324</v>
      </c>
      <c r="N14" s="188">
        <f>'Example 8.7'!T20</f>
        <v>389.71251539299487</v>
      </c>
      <c r="O14" s="126">
        <f>'Example A8.1'!J19</f>
        <v>390.80129485703446</v>
      </c>
      <c r="P14" s="126">
        <f t="shared" si="2"/>
        <v>-2.0025097914810885E-2</v>
      </c>
      <c r="Q14" s="126">
        <f t="shared" si="0"/>
        <v>-2.0025097914853518E-2</v>
      </c>
      <c r="R14" s="126">
        <f t="shared" si="1"/>
        <v>1.8684297062378619E-2</v>
      </c>
      <c r="S14" s="3"/>
      <c r="T14" s="3"/>
      <c r="U14" s="3"/>
      <c r="V14" s="3"/>
      <c r="W14" s="3"/>
    </row>
    <row r="15" spans="1:23" x14ac:dyDescent="0.25">
      <c r="A15" s="122"/>
      <c r="B15" s="122"/>
      <c r="C15" s="122"/>
      <c r="D15" s="122"/>
      <c r="E15" s="122"/>
      <c r="F15" s="122"/>
      <c r="G15" s="122"/>
      <c r="H15" s="122"/>
      <c r="I15" s="122"/>
      <c r="J15" s="122"/>
      <c r="K15" s="122"/>
      <c r="L15" s="122"/>
      <c r="M15" s="188">
        <f>'Example 8.6'!T21</f>
        <v>390.12838631464581</v>
      </c>
      <c r="N15" s="188">
        <f>'Example 8.7'!T21</f>
        <v>389.15419005540309</v>
      </c>
      <c r="O15" s="126">
        <f>'Example A8.1'!J20</f>
        <v>390.31687147080697</v>
      </c>
      <c r="P15" s="126">
        <f t="shared" si="2"/>
        <v>-0.14326595003726084</v>
      </c>
      <c r="Q15" s="126">
        <f t="shared" si="0"/>
        <v>-0.14326595003723241</v>
      </c>
      <c r="R15" s="126">
        <f t="shared" si="1"/>
        <v>-0.12395644349251711</v>
      </c>
      <c r="S15" s="3"/>
      <c r="T15" s="3"/>
      <c r="U15" s="3"/>
      <c r="V15" s="3"/>
      <c r="W15" s="3"/>
    </row>
    <row r="16" spans="1:23" x14ac:dyDescent="0.25">
      <c r="A16" s="122"/>
      <c r="B16" s="122"/>
      <c r="C16" s="122"/>
      <c r="D16" s="122"/>
      <c r="E16" s="122"/>
      <c r="F16" s="122"/>
      <c r="G16" s="122"/>
      <c r="H16" s="122"/>
      <c r="I16" s="122"/>
      <c r="J16" s="122"/>
      <c r="K16" s="122"/>
      <c r="L16" s="122"/>
      <c r="M16" s="122"/>
      <c r="N16" s="122"/>
      <c r="O16" s="3"/>
      <c r="P16" s="3"/>
      <c r="Q16" s="3"/>
      <c r="R16" s="3"/>
      <c r="S16" s="3"/>
      <c r="T16" s="3"/>
      <c r="U16" s="3"/>
      <c r="V16" s="3"/>
      <c r="W16" s="3"/>
    </row>
    <row r="17" spans="1:23" x14ac:dyDescent="0.25">
      <c r="A17" s="122"/>
      <c r="B17" s="122"/>
      <c r="C17" s="122"/>
      <c r="D17" s="122"/>
      <c r="E17" s="122"/>
      <c r="F17" s="122"/>
      <c r="G17" s="122"/>
      <c r="H17" s="122"/>
      <c r="I17" s="122"/>
      <c r="J17" s="122"/>
      <c r="K17" s="122"/>
      <c r="L17" s="122"/>
      <c r="M17" s="122"/>
      <c r="N17" s="122"/>
      <c r="O17" s="3"/>
      <c r="P17" s="3"/>
      <c r="Q17" s="3"/>
      <c r="R17" s="3"/>
      <c r="S17" s="3"/>
      <c r="T17" s="3"/>
      <c r="U17" s="3"/>
      <c r="V17" s="3"/>
      <c r="W17" s="3"/>
    </row>
    <row r="18" spans="1:23" x14ac:dyDescent="0.25">
      <c r="A18" s="122"/>
      <c r="B18" s="122"/>
      <c r="C18" s="122"/>
      <c r="D18" s="122"/>
      <c r="E18" s="122"/>
      <c r="F18" s="122"/>
      <c r="G18" s="122"/>
      <c r="H18" s="122"/>
      <c r="I18" s="122"/>
      <c r="J18" s="122"/>
      <c r="K18" s="122"/>
      <c r="L18" s="122"/>
      <c r="M18" s="122"/>
      <c r="N18" s="122"/>
      <c r="O18" s="3"/>
      <c r="P18" s="3"/>
      <c r="Q18" s="3"/>
      <c r="R18" s="3"/>
      <c r="S18" s="3"/>
      <c r="T18" s="3"/>
      <c r="U18" s="3"/>
      <c r="V18" s="3"/>
      <c r="W18" s="3"/>
    </row>
    <row r="19" spans="1:23" x14ac:dyDescent="0.25">
      <c r="A19" s="122"/>
      <c r="B19" s="122"/>
      <c r="C19" s="122"/>
      <c r="D19" s="122"/>
      <c r="E19" s="122"/>
      <c r="F19" s="122"/>
      <c r="G19" s="122"/>
      <c r="H19" s="122"/>
      <c r="I19" s="122"/>
      <c r="J19" s="122"/>
      <c r="K19" s="122"/>
      <c r="L19" s="122"/>
      <c r="M19" s="122"/>
      <c r="N19" s="122"/>
      <c r="O19" s="3"/>
      <c r="P19" s="3"/>
      <c r="Q19" s="3"/>
      <c r="R19" s="3"/>
      <c r="S19" s="3"/>
      <c r="T19" s="3"/>
      <c r="U19" s="3"/>
      <c r="V19" s="3"/>
      <c r="W19" s="3"/>
    </row>
    <row r="20" spans="1:23" ht="37.5" customHeight="1" x14ac:dyDescent="0.25">
      <c r="K20" s="122"/>
      <c r="L20" s="122"/>
      <c r="M20" s="122"/>
      <c r="N20" s="122"/>
      <c r="O20" s="3"/>
      <c r="P20" s="3"/>
      <c r="Q20" s="3"/>
      <c r="R20" s="3"/>
      <c r="S20" s="3"/>
      <c r="T20" s="3"/>
      <c r="U20" s="3"/>
      <c r="V20" s="3"/>
      <c r="W20" s="3"/>
    </row>
    <row r="21" spans="1:23" ht="18" customHeight="1" x14ac:dyDescent="0.25">
      <c r="A21" s="227" t="s">
        <v>44</v>
      </c>
      <c r="B21" s="227"/>
      <c r="C21" s="227"/>
      <c r="D21" s="227"/>
      <c r="E21" s="227"/>
      <c r="F21" s="227"/>
      <c r="G21" s="227"/>
      <c r="H21" s="227"/>
      <c r="I21" s="227"/>
      <c r="J21" s="227"/>
      <c r="K21" s="124"/>
      <c r="L21" s="122"/>
      <c r="M21" s="122"/>
      <c r="N21" s="122"/>
      <c r="O21" s="3"/>
      <c r="P21" s="3"/>
      <c r="Q21" s="3"/>
      <c r="R21" s="3"/>
      <c r="S21" s="3"/>
      <c r="T21" s="3"/>
      <c r="U21" s="3"/>
      <c r="V21" s="3"/>
      <c r="W21" s="3"/>
    </row>
    <row r="22" spans="1:23" x14ac:dyDescent="0.25">
      <c r="A22" s="122"/>
      <c r="B22" s="122"/>
      <c r="C22" s="122"/>
      <c r="D22" s="122"/>
      <c r="E22" s="122"/>
      <c r="F22" s="122"/>
      <c r="G22" s="122"/>
      <c r="H22" s="122"/>
      <c r="I22" s="122"/>
      <c r="K22" s="122"/>
      <c r="L22" s="122"/>
      <c r="M22" s="122"/>
      <c r="N22" s="122"/>
      <c r="O22" s="3"/>
      <c r="P22" s="3"/>
      <c r="Q22" s="3"/>
      <c r="R22" s="3"/>
      <c r="S22" s="3"/>
      <c r="T22" s="3"/>
      <c r="U22" s="3"/>
      <c r="V22" s="3"/>
      <c r="W22" s="3"/>
    </row>
    <row r="23" spans="1:23" x14ac:dyDescent="0.25">
      <c r="A23" s="122"/>
      <c r="B23" s="122"/>
      <c r="C23" s="122"/>
      <c r="D23" s="122"/>
      <c r="E23" s="122"/>
      <c r="F23" s="122"/>
      <c r="G23" s="122"/>
      <c r="H23" s="122"/>
      <c r="I23" s="122"/>
      <c r="L23" s="3"/>
      <c r="M23" s="3"/>
      <c r="N23" s="3"/>
      <c r="O23" s="3"/>
      <c r="P23" s="3"/>
      <c r="Q23" s="3"/>
      <c r="R23" s="3"/>
      <c r="S23" s="3"/>
      <c r="T23" s="3"/>
      <c r="U23" s="3"/>
      <c r="V23" s="3"/>
      <c r="W23" s="3"/>
    </row>
    <row r="24" spans="1:23" x14ac:dyDescent="0.25">
      <c r="A24" s="122"/>
      <c r="B24" s="122"/>
      <c r="C24" s="122"/>
      <c r="D24" s="122"/>
      <c r="E24" s="122"/>
      <c r="F24" s="122"/>
      <c r="G24" s="122"/>
      <c r="H24" s="122"/>
      <c r="I24" s="122"/>
      <c r="L24" s="3"/>
      <c r="M24" s="3"/>
      <c r="N24" s="3"/>
      <c r="O24" s="3"/>
      <c r="P24" s="3"/>
      <c r="Q24" s="3"/>
      <c r="R24" s="3"/>
      <c r="S24" s="3"/>
      <c r="T24" s="3"/>
      <c r="U24" s="3"/>
      <c r="V24" s="3"/>
      <c r="W24" s="3"/>
    </row>
    <row r="25" spans="1:23" x14ac:dyDescent="0.25">
      <c r="A25" s="122"/>
      <c r="B25" s="122"/>
      <c r="C25" s="122"/>
      <c r="D25" s="122"/>
      <c r="E25" s="122"/>
      <c r="F25" s="122"/>
      <c r="G25" s="122"/>
      <c r="H25" s="122"/>
      <c r="I25" s="122"/>
      <c r="L25" s="3"/>
      <c r="M25" s="3"/>
      <c r="N25" s="3"/>
      <c r="O25" s="3"/>
      <c r="P25" s="3"/>
      <c r="Q25" s="3"/>
      <c r="R25" s="3"/>
      <c r="S25" s="3"/>
      <c r="T25" s="3"/>
      <c r="U25" s="3"/>
      <c r="V25" s="3"/>
      <c r="W25" s="3"/>
    </row>
    <row r="26" spans="1:23" x14ac:dyDescent="0.25">
      <c r="A26" s="122"/>
      <c r="B26" s="122"/>
      <c r="C26" s="122"/>
      <c r="D26" s="122"/>
      <c r="E26" s="122"/>
      <c r="F26" s="122"/>
      <c r="G26" s="122"/>
      <c r="H26" s="122"/>
      <c r="I26" s="122"/>
    </row>
    <row r="27" spans="1:23" x14ac:dyDescent="0.25">
      <c r="A27" s="122"/>
      <c r="B27" s="122"/>
      <c r="C27" s="122"/>
      <c r="D27" s="122"/>
      <c r="E27" s="122"/>
      <c r="F27" s="122"/>
      <c r="G27" s="122"/>
      <c r="H27" s="122"/>
      <c r="I27" s="122"/>
    </row>
    <row r="28" spans="1:23" x14ac:dyDescent="0.25">
      <c r="A28" s="122"/>
      <c r="B28" s="122"/>
      <c r="C28" s="122"/>
      <c r="D28" s="122"/>
      <c r="E28" s="122"/>
      <c r="F28" s="122"/>
      <c r="G28" s="122"/>
      <c r="H28" s="122"/>
      <c r="I28" s="122"/>
    </row>
    <row r="29" spans="1:23" x14ac:dyDescent="0.25">
      <c r="A29" s="122"/>
      <c r="B29" s="122"/>
      <c r="C29" s="122"/>
      <c r="D29" s="122"/>
      <c r="E29" s="122"/>
      <c r="F29" s="122"/>
      <c r="G29" s="122"/>
      <c r="H29" s="122"/>
      <c r="I29" s="122"/>
    </row>
    <row r="30" spans="1:23" x14ac:dyDescent="0.25">
      <c r="A30" s="122"/>
      <c r="B30" s="122"/>
      <c r="C30" s="122"/>
      <c r="D30" s="122"/>
      <c r="E30" s="122"/>
      <c r="F30" s="122"/>
      <c r="G30" s="122"/>
      <c r="H30" s="122"/>
      <c r="I30" s="122"/>
    </row>
    <row r="31" spans="1:23" x14ac:dyDescent="0.25">
      <c r="A31" s="122"/>
      <c r="B31" s="122"/>
      <c r="C31" s="122"/>
      <c r="D31" s="122"/>
      <c r="E31" s="122"/>
      <c r="F31" s="122"/>
      <c r="G31" s="122"/>
      <c r="H31" s="122"/>
      <c r="I31" s="122"/>
    </row>
    <row r="32" spans="1:23" x14ac:dyDescent="0.25">
      <c r="A32" s="122"/>
      <c r="B32" s="122"/>
      <c r="C32" s="122"/>
      <c r="D32" s="122"/>
      <c r="E32" s="122"/>
      <c r="F32" s="122"/>
      <c r="G32" s="122"/>
      <c r="H32" s="122"/>
      <c r="I32" s="122"/>
    </row>
    <row r="33" spans="1:11" x14ac:dyDescent="0.25">
      <c r="A33" s="122"/>
      <c r="B33" s="122"/>
      <c r="C33" s="122"/>
      <c r="D33" s="122"/>
      <c r="E33" s="122"/>
      <c r="F33" s="122"/>
      <c r="G33" s="122"/>
      <c r="H33" s="122"/>
      <c r="I33" s="122"/>
    </row>
    <row r="34" spans="1:11" x14ac:dyDescent="0.25">
      <c r="A34" s="122"/>
      <c r="B34" s="122"/>
      <c r="C34" s="122"/>
      <c r="D34" s="122"/>
      <c r="E34" s="122"/>
      <c r="F34" s="122"/>
      <c r="G34" s="122"/>
      <c r="H34" s="122"/>
      <c r="I34" s="122"/>
    </row>
    <row r="35" spans="1:11" x14ac:dyDescent="0.25">
      <c r="A35" s="225"/>
      <c r="B35" s="225"/>
      <c r="C35" s="225"/>
      <c r="D35" s="225"/>
      <c r="E35" s="225"/>
      <c r="F35" s="225"/>
      <c r="G35" s="225"/>
      <c r="H35" s="225"/>
      <c r="I35" s="225"/>
      <c r="J35" s="125"/>
    </row>
    <row r="36" spans="1:11" x14ac:dyDescent="0.25">
      <c r="A36" s="122"/>
      <c r="B36" s="122"/>
      <c r="C36" s="122"/>
      <c r="D36" s="122"/>
      <c r="E36" s="122"/>
      <c r="F36" s="122"/>
      <c r="G36" s="122"/>
      <c r="H36" s="122"/>
      <c r="I36" s="122"/>
      <c r="J36" s="125"/>
    </row>
    <row r="37" spans="1:11" x14ac:dyDescent="0.25">
      <c r="A37" s="122"/>
      <c r="B37" s="122"/>
      <c r="C37" s="122"/>
      <c r="D37" s="122"/>
      <c r="E37" s="122"/>
      <c r="F37" s="122"/>
      <c r="G37" s="122"/>
      <c r="H37" s="122"/>
      <c r="I37" s="122"/>
      <c r="J37" s="122"/>
    </row>
    <row r="38" spans="1:11" ht="41.25" customHeight="1" x14ac:dyDescent="0.25">
      <c r="K38" s="125"/>
    </row>
    <row r="39" spans="1:11" x14ac:dyDescent="0.25">
      <c r="K39" s="125"/>
    </row>
    <row r="40" spans="1:11" x14ac:dyDescent="0.25">
      <c r="K40" s="122"/>
    </row>
  </sheetData>
  <mergeCells count="3">
    <mergeCell ref="A35:I35"/>
    <mergeCell ref="A2:J2"/>
    <mergeCell ref="A21:J21"/>
  </mergeCells>
  <pageMargins left="0.7" right="0.7" top="0.75" bottom="0.75" header="0.3" footer="0.3"/>
  <pageSetup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40"/>
  <sheetViews>
    <sheetView zoomScale="130" zoomScaleNormal="130" workbookViewId="0">
      <selection activeCell="A2" sqref="A2:J2"/>
    </sheetView>
  </sheetViews>
  <sheetFormatPr defaultRowHeight="15" x14ac:dyDescent="0.25"/>
  <sheetData>
    <row r="1" spans="1:23" ht="15.75" x14ac:dyDescent="0.25">
      <c r="A1" s="121" t="s">
        <v>144</v>
      </c>
      <c r="B1" s="122"/>
      <c r="C1" s="122"/>
      <c r="D1" s="122"/>
      <c r="E1" s="122"/>
      <c r="F1" s="122"/>
      <c r="G1" s="122"/>
      <c r="H1" s="122"/>
      <c r="I1" s="122"/>
      <c r="J1" s="122"/>
      <c r="K1" s="122"/>
      <c r="L1" s="122"/>
      <c r="M1" s="122"/>
      <c r="N1" s="122"/>
      <c r="O1" s="3"/>
      <c r="P1" s="3"/>
      <c r="Q1" s="3"/>
      <c r="R1" s="3"/>
      <c r="S1" s="3"/>
      <c r="T1" s="3"/>
      <c r="U1" s="3"/>
      <c r="V1" s="3"/>
      <c r="W1" s="3"/>
    </row>
    <row r="2" spans="1:23" x14ac:dyDescent="0.25">
      <c r="A2" s="226" t="s">
        <v>107</v>
      </c>
      <c r="B2" s="226"/>
      <c r="C2" s="226"/>
      <c r="D2" s="226"/>
      <c r="E2" s="226"/>
      <c r="F2" s="226"/>
      <c r="G2" s="226"/>
      <c r="H2" s="226"/>
      <c r="I2" s="226"/>
      <c r="J2" s="226"/>
      <c r="K2" s="122"/>
      <c r="L2" s="122"/>
      <c r="M2" s="122"/>
      <c r="N2" s="122"/>
      <c r="O2" s="3"/>
      <c r="P2" s="3"/>
      <c r="Q2" s="3"/>
      <c r="R2" s="3"/>
      <c r="S2" s="3"/>
      <c r="T2" s="3"/>
      <c r="U2" s="3"/>
      <c r="V2" s="3"/>
      <c r="W2" s="3"/>
    </row>
    <row r="3" spans="1:23" x14ac:dyDescent="0.25">
      <c r="A3" s="122"/>
      <c r="B3" s="122"/>
      <c r="C3" s="122"/>
      <c r="D3" s="122"/>
      <c r="E3" s="122"/>
      <c r="F3" s="122"/>
      <c r="G3" s="122"/>
      <c r="H3" s="122"/>
      <c r="I3" s="122"/>
      <c r="J3" s="122"/>
      <c r="K3" s="122"/>
      <c r="L3" s="122"/>
      <c r="M3" s="123" t="s">
        <v>102</v>
      </c>
      <c r="N3" s="123" t="s">
        <v>2</v>
      </c>
      <c r="O3" s="45"/>
      <c r="P3" s="123" t="s">
        <v>102</v>
      </c>
      <c r="Q3" s="123" t="s">
        <v>103</v>
      </c>
      <c r="R3" s="45"/>
      <c r="S3" s="3"/>
      <c r="T3" s="3"/>
      <c r="U3" s="3"/>
      <c r="V3" s="3"/>
      <c r="W3" s="3"/>
    </row>
    <row r="4" spans="1:23" x14ac:dyDescent="0.25">
      <c r="A4" s="122"/>
      <c r="B4" s="122"/>
      <c r="C4" s="122"/>
      <c r="D4" s="122"/>
      <c r="E4" s="122"/>
      <c r="F4" s="122"/>
      <c r="G4" s="122"/>
      <c r="H4" s="122"/>
      <c r="I4" s="122"/>
      <c r="J4" s="122"/>
      <c r="K4" s="122"/>
      <c r="L4" s="122"/>
      <c r="M4" s="187">
        <f>'Example 8.6'!T10</f>
        <v>377.67973856209142</v>
      </c>
      <c r="N4" s="187">
        <f>'Example 8.8'!J9*(1500/4)/100</f>
        <v>377.75560540170989</v>
      </c>
      <c r="O4" s="4"/>
      <c r="P4" s="4"/>
      <c r="Q4" s="4"/>
      <c r="R4" s="3"/>
      <c r="S4" s="3"/>
      <c r="T4" s="3"/>
      <c r="U4" s="3"/>
      <c r="V4" s="3"/>
      <c r="W4" s="3"/>
    </row>
    <row r="5" spans="1:23" x14ac:dyDescent="0.25">
      <c r="A5" s="122"/>
      <c r="B5" s="122"/>
      <c r="C5" s="122"/>
      <c r="D5" s="122"/>
      <c r="E5" s="122"/>
      <c r="F5" s="122"/>
      <c r="G5" s="122"/>
      <c r="H5" s="122"/>
      <c r="I5" s="122"/>
      <c r="J5" s="122"/>
      <c r="K5" s="122"/>
      <c r="L5" s="122"/>
      <c r="M5" s="187">
        <f>'Example 8.6'!T11</f>
        <v>377.28073668491788</v>
      </c>
      <c r="N5" s="187">
        <f>'Example 8.8'!J10*(1500/4)/100</f>
        <v>377.44123204709024</v>
      </c>
      <c r="O5" s="4"/>
      <c r="P5" s="4">
        <f>M5/M4*100-100</f>
        <v>-0.10564556062567476</v>
      </c>
      <c r="Q5" s="4">
        <f t="shared" ref="Q5:Q15" si="0">N5/N4*100-100</f>
        <v>-8.3221360616306583E-2</v>
      </c>
      <c r="R5" s="3"/>
      <c r="S5" s="3"/>
      <c r="T5" s="3"/>
      <c r="U5" s="3"/>
      <c r="V5" s="3"/>
      <c r="W5" s="3"/>
    </row>
    <row r="6" spans="1:23" x14ac:dyDescent="0.25">
      <c r="A6" s="122"/>
      <c r="B6" s="122"/>
      <c r="C6" s="122"/>
      <c r="D6" s="122"/>
      <c r="E6" s="122"/>
      <c r="F6" s="122"/>
      <c r="G6" s="122"/>
      <c r="H6" s="122"/>
      <c r="I6" s="122"/>
      <c r="J6" s="122"/>
      <c r="K6" s="122"/>
      <c r="L6" s="123">
        <v>2011</v>
      </c>
      <c r="M6" s="187">
        <f>'Example 8.6'!T12</f>
        <v>377.42223102833361</v>
      </c>
      <c r="N6" s="187">
        <f>'Example 8.8'!J11*(1500/4)/100</f>
        <v>377.6951486565502</v>
      </c>
      <c r="O6" s="4"/>
      <c r="P6" s="4">
        <f t="shared" ref="P6:P15" si="1">M6/M5*100-100</f>
        <v>3.7503728565368988E-2</v>
      </c>
      <c r="Q6" s="4">
        <f t="shared" si="0"/>
        <v>6.727315086452279E-2</v>
      </c>
      <c r="R6" s="3"/>
      <c r="S6" s="3"/>
      <c r="T6" s="3"/>
      <c r="U6" s="3"/>
      <c r="V6" s="3"/>
      <c r="W6" s="3"/>
    </row>
    <row r="7" spans="1:23" x14ac:dyDescent="0.25">
      <c r="A7" s="122"/>
      <c r="B7" s="122"/>
      <c r="C7" s="122"/>
      <c r="D7" s="122"/>
      <c r="E7" s="122"/>
      <c r="F7" s="122"/>
      <c r="G7" s="122"/>
      <c r="H7" s="122"/>
      <c r="I7" s="122"/>
      <c r="J7" s="122"/>
      <c r="K7" s="122"/>
      <c r="L7" s="123"/>
      <c r="M7" s="187">
        <f>'Example 8.6'!T13</f>
        <v>378.59566539178178</v>
      </c>
      <c r="N7" s="187">
        <f>'Example 8.8'!J12*(1500/4)/100</f>
        <v>378.88396278591625</v>
      </c>
      <c r="O7" s="4"/>
      <c r="P7" s="4">
        <f t="shared" si="1"/>
        <v>0.31090759022089287</v>
      </c>
      <c r="Q7" s="4">
        <f t="shared" si="0"/>
        <v>0.31475493757191941</v>
      </c>
      <c r="R7" s="3"/>
      <c r="S7" s="3"/>
      <c r="T7" s="3"/>
      <c r="U7" s="3"/>
      <c r="V7" s="3"/>
      <c r="W7" s="3"/>
    </row>
    <row r="8" spans="1:23" x14ac:dyDescent="0.25">
      <c r="A8" s="122"/>
      <c r="B8" s="122"/>
      <c r="C8" s="122"/>
      <c r="D8" s="122"/>
      <c r="E8" s="122"/>
      <c r="F8" s="122"/>
      <c r="G8" s="122"/>
      <c r="H8" s="122"/>
      <c r="I8" s="122"/>
      <c r="J8" s="122"/>
      <c r="K8" s="122"/>
      <c r="L8" s="123"/>
      <c r="M8" s="187">
        <f>'Example 8.6'!T14</f>
        <v>379.37894173614086</v>
      </c>
      <c r="N8" s="187">
        <f>'Example 8.8'!J13*(1500/4)/100</f>
        <v>379.46457426056753</v>
      </c>
      <c r="O8" s="4"/>
      <c r="P8" s="4">
        <f t="shared" si="1"/>
        <v>0.20688993983819159</v>
      </c>
      <c r="Q8" s="4">
        <f t="shared" si="0"/>
        <v>0.15324255753188254</v>
      </c>
      <c r="R8" s="3"/>
      <c r="S8" s="3"/>
      <c r="T8" s="3"/>
      <c r="U8" s="3"/>
      <c r="V8" s="3"/>
      <c r="W8" s="3"/>
    </row>
    <row r="9" spans="1:23" x14ac:dyDescent="0.25">
      <c r="A9" s="122"/>
      <c r="B9" s="122"/>
      <c r="C9" s="122"/>
      <c r="D9" s="122"/>
      <c r="E9" s="122"/>
      <c r="F9" s="122"/>
      <c r="G9" s="122"/>
      <c r="H9" s="122"/>
      <c r="I9" s="122"/>
      <c r="J9" s="122"/>
      <c r="K9" s="122"/>
      <c r="L9" s="123"/>
      <c r="M9" s="187">
        <f>'Example 8.6'!T15</f>
        <v>379.31261177662412</v>
      </c>
      <c r="N9" s="187">
        <f>'Example 8.8'!J14*(1500/4)/100</f>
        <v>379.64222179508198</v>
      </c>
      <c r="O9" s="4"/>
      <c r="P9" s="4">
        <f t="shared" si="1"/>
        <v>-1.7483827439974675E-2</v>
      </c>
      <c r="Q9" s="4">
        <f t="shared" si="0"/>
        <v>4.6815314673480657E-2</v>
      </c>
      <c r="R9" s="3"/>
      <c r="S9" s="3"/>
      <c r="T9" s="3"/>
      <c r="U9" s="3"/>
      <c r="V9" s="3"/>
      <c r="W9" s="3"/>
    </row>
    <row r="10" spans="1:23" x14ac:dyDescent="0.25">
      <c r="A10" s="122"/>
      <c r="B10" s="122"/>
      <c r="C10" s="122"/>
      <c r="D10" s="122"/>
      <c r="E10" s="122"/>
      <c r="F10" s="122"/>
      <c r="G10" s="122"/>
      <c r="H10" s="122"/>
      <c r="I10" s="122"/>
      <c r="J10" s="122"/>
      <c r="K10" s="122"/>
      <c r="L10" s="123">
        <v>2012</v>
      </c>
      <c r="M10" s="187">
        <f>'Example 8.6'!T16</f>
        <v>381.26857605539425</v>
      </c>
      <c r="N10" s="187">
        <f>'Example 8.8'!J15*(1500/4)/100</f>
        <v>381.83595845817626</v>
      </c>
      <c r="O10" s="4"/>
      <c r="P10" s="4">
        <f t="shared" si="1"/>
        <v>0.51566022801318923</v>
      </c>
      <c r="Q10" s="4">
        <f t="shared" si="0"/>
        <v>0.57784317369167582</v>
      </c>
      <c r="R10" s="3"/>
      <c r="S10" s="3"/>
      <c r="T10" s="3"/>
      <c r="U10" s="3"/>
      <c r="V10" s="3"/>
      <c r="W10" s="3"/>
    </row>
    <row r="11" spans="1:23" x14ac:dyDescent="0.25">
      <c r="A11" s="122"/>
      <c r="B11" s="122"/>
      <c r="C11" s="122"/>
      <c r="D11" s="122"/>
      <c r="E11" s="122"/>
      <c r="F11" s="122"/>
      <c r="G11" s="122"/>
      <c r="H11" s="122"/>
      <c r="I11" s="122"/>
      <c r="J11" s="122"/>
      <c r="K11" s="122"/>
      <c r="L11" s="123"/>
      <c r="M11" s="187">
        <f>'Example 8.6'!T17</f>
        <v>384.75102263678338</v>
      </c>
      <c r="N11" s="187">
        <f>'Example 8.8'!J16*(1500/4)/100</f>
        <v>385.92848971311707</v>
      </c>
      <c r="O11" s="4"/>
      <c r="P11" s="4">
        <f t="shared" si="1"/>
        <v>0.91338410771182055</v>
      </c>
      <c r="Q11" s="4">
        <f t="shared" si="0"/>
        <v>1.0718035230275547</v>
      </c>
      <c r="R11" s="3"/>
      <c r="S11" s="3"/>
      <c r="T11" s="3"/>
      <c r="U11" s="3"/>
      <c r="V11" s="3"/>
      <c r="W11" s="3"/>
    </row>
    <row r="12" spans="1:23" x14ac:dyDescent="0.25">
      <c r="A12" s="122"/>
      <c r="B12" s="122"/>
      <c r="C12" s="122"/>
      <c r="D12" s="122"/>
      <c r="E12" s="122"/>
      <c r="F12" s="122"/>
      <c r="G12" s="122"/>
      <c r="H12" s="122"/>
      <c r="I12" s="122"/>
      <c r="J12" s="122"/>
      <c r="K12" s="122"/>
      <c r="L12" s="123"/>
      <c r="M12" s="187">
        <f>'Example 8.6'!T18</f>
        <v>388.61639296015909</v>
      </c>
      <c r="N12" s="187">
        <f>'Example 8.8'!J17*(1500/4)/100</f>
        <v>388.89775431117289</v>
      </c>
      <c r="O12" s="4"/>
      <c r="P12" s="4">
        <f t="shared" si="1"/>
        <v>1.0046419881838204</v>
      </c>
      <c r="Q12" s="4">
        <f t="shared" si="0"/>
        <v>0.76938206875138349</v>
      </c>
      <c r="R12" s="3"/>
      <c r="S12" s="3"/>
      <c r="T12" s="3"/>
      <c r="U12" s="3"/>
      <c r="V12" s="3"/>
      <c r="W12" s="3"/>
    </row>
    <row r="13" spans="1:23" x14ac:dyDescent="0.25">
      <c r="A13" s="122"/>
      <c r="B13" s="122"/>
      <c r="C13" s="122"/>
      <c r="D13" s="122"/>
      <c r="E13" s="122"/>
      <c r="F13" s="122"/>
      <c r="G13" s="122"/>
      <c r="H13" s="122"/>
      <c r="I13" s="122"/>
      <c r="J13" s="122"/>
      <c r="K13" s="122"/>
      <c r="L13" s="123"/>
      <c r="M13" s="187">
        <f>'Example 8.6'!T19</f>
        <v>390.76636069253004</v>
      </c>
      <c r="N13" s="187">
        <f>'Example 8.8'!J18*(1500/4)/100</f>
        <v>391.02684700085177</v>
      </c>
      <c r="O13" s="4"/>
      <c r="P13" s="4">
        <f t="shared" si="1"/>
        <v>0.55323650039420613</v>
      </c>
      <c r="Q13" s="4">
        <f t="shared" si="0"/>
        <v>0.54746849681608012</v>
      </c>
      <c r="R13" s="3"/>
      <c r="S13" s="3"/>
      <c r="T13" s="3"/>
      <c r="U13" s="3"/>
      <c r="V13" s="3"/>
      <c r="W13" s="3"/>
    </row>
    <row r="14" spans="1:23" x14ac:dyDescent="0.25">
      <c r="A14" s="122"/>
      <c r="B14" s="122"/>
      <c r="C14" s="122"/>
      <c r="D14" s="122"/>
      <c r="E14" s="122"/>
      <c r="F14" s="122"/>
      <c r="G14" s="122"/>
      <c r="H14" s="122"/>
      <c r="I14" s="122"/>
      <c r="J14" s="122"/>
      <c r="K14" s="122"/>
      <c r="L14" s="123">
        <v>2013</v>
      </c>
      <c r="M14" s="187">
        <f>'Example 8.6'!T20</f>
        <v>390.68810934618324</v>
      </c>
      <c r="N14" s="187">
        <f>'Example 8.8'!J19*(1500/4)/100</f>
        <v>390.80605497421345</v>
      </c>
      <c r="O14" s="4"/>
      <c r="P14" s="4">
        <f t="shared" si="1"/>
        <v>-2.0025097914810885E-2</v>
      </c>
      <c r="Q14" s="4">
        <f t="shared" si="0"/>
        <v>-5.6464672012111805E-2</v>
      </c>
      <c r="R14" s="3"/>
      <c r="S14" s="3"/>
      <c r="T14" s="3"/>
      <c r="U14" s="3"/>
      <c r="V14" s="3"/>
      <c r="W14" s="3"/>
    </row>
    <row r="15" spans="1:23" x14ac:dyDescent="0.25">
      <c r="A15" s="122"/>
      <c r="B15" s="122"/>
      <c r="C15" s="122"/>
      <c r="D15" s="122"/>
      <c r="E15" s="122"/>
      <c r="F15" s="122"/>
      <c r="G15" s="122"/>
      <c r="H15" s="122"/>
      <c r="I15" s="122"/>
      <c r="J15" s="122"/>
      <c r="K15" s="122"/>
      <c r="L15" s="122"/>
      <c r="M15" s="187">
        <f>'Example 8.6'!T21</f>
        <v>390.12838631464581</v>
      </c>
      <c r="N15" s="187">
        <f>'Example 8.8'!J20*(1500/4)/100</f>
        <v>390.13491709860961</v>
      </c>
      <c r="O15" s="4"/>
      <c r="P15" s="4">
        <f t="shared" si="1"/>
        <v>-0.14326595003726084</v>
      </c>
      <c r="Q15" s="4">
        <f t="shared" si="0"/>
        <v>-0.17173169838633839</v>
      </c>
      <c r="R15" s="3"/>
      <c r="S15" s="3"/>
      <c r="T15" s="3"/>
      <c r="U15" s="3"/>
      <c r="V15" s="3"/>
      <c r="W15" s="3"/>
    </row>
    <row r="16" spans="1:23" x14ac:dyDescent="0.25">
      <c r="A16" s="122"/>
      <c r="B16" s="122"/>
      <c r="C16" s="122"/>
      <c r="D16" s="122"/>
      <c r="E16" s="122"/>
      <c r="F16" s="122"/>
      <c r="G16" s="122"/>
      <c r="H16" s="122"/>
      <c r="I16" s="122"/>
      <c r="J16" s="122"/>
      <c r="K16" s="122"/>
      <c r="L16" s="122"/>
      <c r="M16" s="122"/>
      <c r="N16" s="122"/>
      <c r="O16" s="3"/>
      <c r="P16" s="3"/>
      <c r="Q16" s="3"/>
      <c r="R16" s="3"/>
      <c r="S16" s="3"/>
      <c r="T16" s="3"/>
      <c r="U16" s="3"/>
      <c r="V16" s="3"/>
      <c r="W16" s="3"/>
    </row>
    <row r="17" spans="1:23" x14ac:dyDescent="0.25">
      <c r="A17" s="122"/>
      <c r="B17" s="122"/>
      <c r="C17" s="122"/>
      <c r="D17" s="122"/>
      <c r="E17" s="122"/>
      <c r="F17" s="122"/>
      <c r="G17" s="122"/>
      <c r="H17" s="122"/>
      <c r="I17" s="122"/>
      <c r="J17" s="122"/>
      <c r="K17" s="122"/>
      <c r="L17" s="122"/>
      <c r="M17" s="122"/>
      <c r="N17" s="122"/>
      <c r="O17" s="3"/>
      <c r="P17" s="3"/>
      <c r="Q17" s="3"/>
      <c r="R17" s="3"/>
      <c r="S17" s="3"/>
      <c r="T17" s="3"/>
      <c r="U17" s="3"/>
      <c r="V17" s="3"/>
      <c r="W17" s="3"/>
    </row>
    <row r="18" spans="1:23" x14ac:dyDescent="0.25">
      <c r="A18" s="122"/>
      <c r="B18" s="122"/>
      <c r="C18" s="122"/>
      <c r="D18" s="122"/>
      <c r="E18" s="122"/>
      <c r="F18" s="122"/>
      <c r="G18" s="122"/>
      <c r="H18" s="122"/>
      <c r="I18" s="122"/>
      <c r="J18" s="122"/>
      <c r="K18" s="122"/>
      <c r="L18" s="122"/>
      <c r="M18" s="122"/>
      <c r="N18" s="122"/>
      <c r="O18" s="3"/>
      <c r="P18" s="3"/>
      <c r="Q18" s="3"/>
      <c r="R18" s="3"/>
      <c r="S18" s="3"/>
      <c r="T18" s="3"/>
      <c r="U18" s="3"/>
      <c r="V18" s="3"/>
      <c r="W18" s="3"/>
    </row>
    <row r="19" spans="1:23" x14ac:dyDescent="0.25">
      <c r="A19" s="122"/>
      <c r="B19" s="122"/>
      <c r="C19" s="122"/>
      <c r="D19" s="122"/>
      <c r="E19" s="122"/>
      <c r="F19" s="122"/>
      <c r="G19" s="122"/>
      <c r="H19" s="122"/>
      <c r="I19" s="122"/>
      <c r="J19" s="122"/>
      <c r="K19" s="122"/>
      <c r="L19" s="122"/>
      <c r="M19" s="122"/>
      <c r="N19" s="122"/>
      <c r="O19" s="3"/>
      <c r="P19" s="3"/>
      <c r="Q19" s="3"/>
      <c r="R19" s="3"/>
      <c r="S19" s="3"/>
      <c r="T19" s="3"/>
      <c r="U19" s="3"/>
      <c r="V19" s="3"/>
      <c r="W19" s="3"/>
    </row>
    <row r="20" spans="1:23" ht="37.5" customHeight="1" x14ac:dyDescent="0.25">
      <c r="K20" s="122"/>
      <c r="L20" s="122"/>
      <c r="M20" s="122"/>
      <c r="N20" s="122"/>
      <c r="O20" s="3"/>
      <c r="P20" s="3"/>
      <c r="Q20" s="3"/>
      <c r="R20" s="3"/>
      <c r="S20" s="3"/>
      <c r="T20" s="3"/>
      <c r="U20" s="3"/>
      <c r="V20" s="3"/>
      <c r="W20" s="3"/>
    </row>
    <row r="21" spans="1:23" ht="18" customHeight="1" x14ac:dyDescent="0.25">
      <c r="A21" s="227" t="s">
        <v>44</v>
      </c>
      <c r="B21" s="227"/>
      <c r="C21" s="227"/>
      <c r="D21" s="227"/>
      <c r="E21" s="227"/>
      <c r="F21" s="227"/>
      <c r="G21" s="227"/>
      <c r="H21" s="227"/>
      <c r="I21" s="227"/>
      <c r="J21" s="227"/>
      <c r="K21" s="124"/>
      <c r="L21" s="122"/>
      <c r="M21" s="122"/>
      <c r="N21" s="122"/>
      <c r="O21" s="3"/>
      <c r="P21" s="3"/>
      <c r="Q21" s="3"/>
      <c r="R21" s="3"/>
      <c r="S21" s="3"/>
      <c r="T21" s="3"/>
      <c r="U21" s="3"/>
      <c r="V21" s="3"/>
      <c r="W21" s="3"/>
    </row>
    <row r="22" spans="1:23" x14ac:dyDescent="0.25">
      <c r="A22" s="122"/>
      <c r="B22" s="122"/>
      <c r="C22" s="122"/>
      <c r="D22" s="122"/>
      <c r="E22" s="122"/>
      <c r="F22" s="122"/>
      <c r="G22" s="122"/>
      <c r="H22" s="122"/>
      <c r="I22" s="122"/>
      <c r="K22" s="122"/>
      <c r="L22" s="122"/>
      <c r="M22" s="122"/>
      <c r="N22" s="122"/>
      <c r="O22" s="3"/>
      <c r="P22" s="3"/>
      <c r="Q22" s="3"/>
      <c r="R22" s="3"/>
      <c r="S22" s="3"/>
      <c r="T22" s="3"/>
      <c r="U22" s="3"/>
      <c r="V22" s="3"/>
      <c r="W22" s="3"/>
    </row>
    <row r="23" spans="1:23" x14ac:dyDescent="0.25">
      <c r="A23" s="122"/>
      <c r="B23" s="122"/>
      <c r="C23" s="122"/>
      <c r="D23" s="122"/>
      <c r="E23" s="122"/>
      <c r="F23" s="122"/>
      <c r="G23" s="122"/>
      <c r="H23" s="122"/>
      <c r="I23" s="122"/>
      <c r="L23" s="3"/>
      <c r="M23" s="3"/>
      <c r="N23" s="3"/>
      <c r="O23" s="3"/>
      <c r="P23" s="3"/>
      <c r="Q23" s="3"/>
      <c r="R23" s="3"/>
      <c r="S23" s="3"/>
      <c r="T23" s="3"/>
      <c r="U23" s="3"/>
      <c r="V23" s="3"/>
      <c r="W23" s="3"/>
    </row>
    <row r="24" spans="1:23" x14ac:dyDescent="0.25">
      <c r="A24" s="122"/>
      <c r="B24" s="122"/>
      <c r="C24" s="122"/>
      <c r="D24" s="122"/>
      <c r="E24" s="122"/>
      <c r="F24" s="122"/>
      <c r="G24" s="122"/>
      <c r="H24" s="122"/>
      <c r="I24" s="122"/>
      <c r="L24" s="3"/>
      <c r="M24" s="3"/>
      <c r="N24" s="3"/>
      <c r="O24" s="3"/>
      <c r="P24" s="3"/>
      <c r="Q24" s="3"/>
      <c r="R24" s="3"/>
      <c r="S24" s="3"/>
      <c r="T24" s="3"/>
      <c r="U24" s="3"/>
      <c r="V24" s="3"/>
      <c r="W24" s="3"/>
    </row>
    <row r="25" spans="1:23" x14ac:dyDescent="0.25">
      <c r="A25" s="122"/>
      <c r="B25" s="122"/>
      <c r="C25" s="122"/>
      <c r="D25" s="122"/>
      <c r="E25" s="122"/>
      <c r="F25" s="122"/>
      <c r="G25" s="122"/>
      <c r="H25" s="122"/>
      <c r="I25" s="122"/>
      <c r="L25" s="3"/>
      <c r="M25" s="3"/>
      <c r="N25" s="3"/>
      <c r="O25" s="3"/>
      <c r="P25" s="3"/>
      <c r="Q25" s="3"/>
      <c r="R25" s="3"/>
      <c r="S25" s="3"/>
      <c r="T25" s="3"/>
      <c r="U25" s="3"/>
      <c r="V25" s="3"/>
      <c r="W25" s="3"/>
    </row>
    <row r="26" spans="1:23" x14ac:dyDescent="0.25">
      <c r="A26" s="122"/>
      <c r="B26" s="122"/>
      <c r="C26" s="122"/>
      <c r="D26" s="122"/>
      <c r="E26" s="122"/>
      <c r="F26" s="122"/>
      <c r="G26" s="122"/>
      <c r="H26" s="122"/>
      <c r="I26" s="122"/>
    </row>
    <row r="27" spans="1:23" x14ac:dyDescent="0.25">
      <c r="A27" s="122"/>
      <c r="B27" s="122"/>
      <c r="C27" s="122"/>
      <c r="D27" s="122"/>
      <c r="E27" s="122"/>
      <c r="F27" s="122"/>
      <c r="G27" s="122"/>
      <c r="H27" s="122"/>
      <c r="I27" s="122"/>
    </row>
    <row r="28" spans="1:23" x14ac:dyDescent="0.25">
      <c r="A28" s="122"/>
      <c r="B28" s="122"/>
      <c r="C28" s="122"/>
      <c r="D28" s="122"/>
      <c r="E28" s="122"/>
      <c r="F28" s="122"/>
      <c r="G28" s="122"/>
      <c r="H28" s="122"/>
      <c r="I28" s="122"/>
    </row>
    <row r="29" spans="1:23" x14ac:dyDescent="0.25">
      <c r="A29" s="122"/>
      <c r="B29" s="122"/>
      <c r="C29" s="122"/>
      <c r="D29" s="122"/>
      <c r="E29" s="122"/>
      <c r="F29" s="122"/>
      <c r="G29" s="122"/>
      <c r="H29" s="122"/>
      <c r="I29" s="122"/>
    </row>
    <row r="30" spans="1:23" x14ac:dyDescent="0.25">
      <c r="A30" s="122"/>
      <c r="B30" s="122"/>
      <c r="C30" s="122"/>
      <c r="D30" s="122"/>
      <c r="E30" s="122"/>
      <c r="F30" s="122"/>
      <c r="G30" s="122"/>
      <c r="H30" s="122"/>
      <c r="I30" s="122"/>
    </row>
    <row r="31" spans="1:23" x14ac:dyDescent="0.25">
      <c r="A31" s="122"/>
      <c r="B31" s="122"/>
      <c r="C31" s="122"/>
      <c r="D31" s="122"/>
      <c r="E31" s="122"/>
      <c r="F31" s="122"/>
      <c r="G31" s="122"/>
      <c r="H31" s="122"/>
      <c r="I31" s="122"/>
    </row>
    <row r="32" spans="1:23" x14ac:dyDescent="0.25">
      <c r="A32" s="122"/>
      <c r="B32" s="122"/>
      <c r="C32" s="122"/>
      <c r="D32" s="122"/>
      <c r="E32" s="122"/>
      <c r="F32" s="122"/>
      <c r="G32" s="122"/>
      <c r="H32" s="122"/>
      <c r="I32" s="122"/>
    </row>
    <row r="33" spans="1:11" x14ac:dyDescent="0.25">
      <c r="A33" s="122"/>
      <c r="B33" s="122"/>
      <c r="C33" s="122"/>
      <c r="D33" s="122"/>
      <c r="E33" s="122"/>
      <c r="F33" s="122"/>
      <c r="G33" s="122"/>
      <c r="H33" s="122"/>
      <c r="I33" s="122"/>
    </row>
    <row r="34" spans="1:11" x14ac:dyDescent="0.25">
      <c r="A34" s="122"/>
      <c r="B34" s="122"/>
      <c r="C34" s="122"/>
      <c r="D34" s="122"/>
      <c r="E34" s="122"/>
      <c r="F34" s="122"/>
      <c r="G34" s="122"/>
      <c r="H34" s="122"/>
      <c r="I34" s="122"/>
    </row>
    <row r="35" spans="1:11" x14ac:dyDescent="0.25">
      <c r="A35" s="225"/>
      <c r="B35" s="225"/>
      <c r="C35" s="225"/>
      <c r="D35" s="225"/>
      <c r="E35" s="225"/>
      <c r="F35" s="225"/>
      <c r="G35" s="225"/>
      <c r="H35" s="225"/>
      <c r="I35" s="225"/>
      <c r="J35" s="125"/>
    </row>
    <row r="36" spans="1:11" x14ac:dyDescent="0.25">
      <c r="A36" s="122"/>
      <c r="B36" s="122"/>
      <c r="C36" s="122"/>
      <c r="D36" s="122"/>
      <c r="E36" s="122"/>
      <c r="F36" s="122"/>
      <c r="G36" s="122"/>
      <c r="H36" s="122"/>
      <c r="I36" s="122"/>
      <c r="J36" s="125"/>
    </row>
    <row r="37" spans="1:11" x14ac:dyDescent="0.25">
      <c r="A37" s="122"/>
      <c r="B37" s="122"/>
      <c r="C37" s="122"/>
      <c r="D37" s="122"/>
      <c r="E37" s="122"/>
      <c r="F37" s="122"/>
      <c r="G37" s="122"/>
      <c r="H37" s="122"/>
      <c r="I37" s="122"/>
      <c r="J37" s="122"/>
    </row>
    <row r="38" spans="1:11" ht="41.25" customHeight="1" x14ac:dyDescent="0.25">
      <c r="K38" s="125"/>
    </row>
    <row r="39" spans="1:11" x14ac:dyDescent="0.25">
      <c r="K39" s="125"/>
    </row>
    <row r="40" spans="1:11" x14ac:dyDescent="0.25">
      <c r="K40" s="122"/>
    </row>
  </sheetData>
  <mergeCells count="3">
    <mergeCell ref="A2:J2"/>
    <mergeCell ref="A21:J21"/>
    <mergeCell ref="A35:I35"/>
  </mergeCells>
  <pageMargins left="0.7" right="0.7" top="0.75" bottom="0.75" header="0.3" footer="0.3"/>
  <pageSetup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0"/>
  <sheetViews>
    <sheetView zoomScale="130" zoomScaleNormal="130" workbookViewId="0">
      <selection activeCell="J44" sqref="J44"/>
    </sheetView>
  </sheetViews>
  <sheetFormatPr defaultRowHeight="15" x14ac:dyDescent="0.25"/>
  <cols>
    <col min="2" max="2" width="5.7109375" customWidth="1"/>
    <col min="3" max="3" width="5.85546875" customWidth="1"/>
    <col min="4" max="4" width="3.5703125" customWidth="1"/>
    <col min="5" max="5" width="7.140625" customWidth="1"/>
    <col min="6" max="6" width="6.28515625" customWidth="1"/>
    <col min="7" max="7" width="3.140625" customWidth="1"/>
    <col min="8" max="8" width="8.28515625" customWidth="1"/>
    <col min="9" max="9" width="3.42578125" customWidth="1"/>
    <col min="10" max="11" width="8.140625" customWidth="1"/>
    <col min="12" max="12" width="2" customWidth="1"/>
    <col min="13" max="13" width="8.7109375" customWidth="1"/>
    <col min="14" max="14" width="1.7109375" customWidth="1"/>
    <col min="15" max="15" width="8.85546875" customWidth="1"/>
  </cols>
  <sheetData>
    <row r="1" spans="1:17" ht="16.5" customHeight="1" thickBot="1" x14ac:dyDescent="0.3">
      <c r="A1" s="217" t="s">
        <v>141</v>
      </c>
      <c r="B1" s="217"/>
      <c r="C1" s="217"/>
      <c r="D1" s="217"/>
      <c r="E1" s="217"/>
      <c r="F1" s="217"/>
      <c r="G1" s="217"/>
      <c r="H1" s="217"/>
      <c r="I1" s="217"/>
      <c r="J1" s="217"/>
      <c r="K1" s="217"/>
      <c r="L1" s="64"/>
      <c r="M1" s="64"/>
      <c r="N1" s="64"/>
      <c r="O1" s="64"/>
      <c r="P1" s="64"/>
    </row>
    <row r="2" spans="1:17" ht="52.5" customHeight="1" x14ac:dyDescent="0.25">
      <c r="A2" s="46"/>
      <c r="B2" s="218" t="s">
        <v>45</v>
      </c>
      <c r="C2" s="218"/>
      <c r="D2" s="47"/>
      <c r="E2" s="218" t="s">
        <v>46</v>
      </c>
      <c r="F2" s="218"/>
      <c r="G2" s="20"/>
      <c r="H2" s="156" t="s">
        <v>125</v>
      </c>
      <c r="I2" s="47"/>
      <c r="J2" s="218" t="s">
        <v>47</v>
      </c>
      <c r="K2" s="218"/>
      <c r="L2" s="20"/>
      <c r="M2" s="160" t="s">
        <v>127</v>
      </c>
      <c r="N2" s="160"/>
      <c r="O2" s="160" t="s">
        <v>130</v>
      </c>
    </row>
    <row r="3" spans="1:17" ht="16.5" customHeight="1" thickBot="1" x14ac:dyDescent="0.3">
      <c r="A3" s="23"/>
      <c r="B3" s="222" t="s">
        <v>4</v>
      </c>
      <c r="C3" s="222"/>
      <c r="D3" s="18"/>
      <c r="E3" s="222" t="s">
        <v>5</v>
      </c>
      <c r="F3" s="222"/>
      <c r="G3" s="63"/>
      <c r="H3" s="161" t="s">
        <v>128</v>
      </c>
      <c r="I3" s="18"/>
      <c r="J3" s="222" t="s">
        <v>6</v>
      </c>
      <c r="K3" s="222"/>
      <c r="L3" s="63"/>
      <c r="M3" s="161" t="s">
        <v>129</v>
      </c>
      <c r="N3" s="63"/>
      <c r="O3" s="161" t="s">
        <v>131</v>
      </c>
    </row>
    <row r="4" spans="1:17" ht="37.5" thickBot="1" x14ac:dyDescent="0.3">
      <c r="A4" s="6"/>
      <c r="B4" s="21" t="s">
        <v>43</v>
      </c>
      <c r="C4" s="159" t="s">
        <v>126</v>
      </c>
      <c r="D4" s="21"/>
      <c r="E4" s="21" t="s">
        <v>43</v>
      </c>
      <c r="F4" s="159" t="s">
        <v>126</v>
      </c>
      <c r="G4" s="21"/>
      <c r="H4" s="21" t="s">
        <v>43</v>
      </c>
      <c r="I4" s="21"/>
      <c r="J4" s="21" t="s">
        <v>42</v>
      </c>
      <c r="K4" s="159" t="s">
        <v>126</v>
      </c>
      <c r="L4" s="21"/>
      <c r="M4" s="21" t="s">
        <v>43</v>
      </c>
      <c r="N4" s="21"/>
      <c r="O4" s="159" t="s">
        <v>126</v>
      </c>
    </row>
    <row r="5" spans="1:17" x14ac:dyDescent="0.25">
      <c r="A5" s="165">
        <v>2011</v>
      </c>
      <c r="B5" s="167">
        <f>+SUM(B9:B12)</f>
        <v>1510.9783716671247</v>
      </c>
      <c r="C5" s="168"/>
      <c r="D5" s="169"/>
      <c r="E5" s="167">
        <f>+SUM(E9:E12)</f>
        <v>1510.9783716671247</v>
      </c>
      <c r="F5" s="168"/>
      <c r="G5" s="163"/>
      <c r="H5" s="163"/>
      <c r="I5" s="163"/>
      <c r="J5" s="167">
        <f>+SUM(J9:J12)</f>
        <v>1510.978371667125</v>
      </c>
      <c r="K5" s="168"/>
      <c r="L5" s="163"/>
      <c r="M5" s="171"/>
      <c r="N5" s="171"/>
      <c r="O5" s="172"/>
    </row>
    <row r="6" spans="1:17" x14ac:dyDescent="0.25">
      <c r="A6" s="165">
        <v>2012</v>
      </c>
      <c r="B6" s="167">
        <f>+SUM(B13:B16)</f>
        <v>1524.7111522049427</v>
      </c>
      <c r="C6" s="170">
        <f>+B6/B5*100-100</f>
        <v>0.90886678428535106</v>
      </c>
      <c r="D6" s="169"/>
      <c r="E6" s="167">
        <f>+SUM(E13:E16)</f>
        <v>1524.1093466710324</v>
      </c>
      <c r="F6" s="170">
        <f>+E6/E5*100-100</f>
        <v>0.86903791941242048</v>
      </c>
      <c r="G6" s="163"/>
      <c r="H6" s="157">
        <f t="shared" ref="H6:H7" si="0">+B6/E6</f>
        <v>1.0003948571900203</v>
      </c>
      <c r="I6" s="163"/>
      <c r="J6" s="167">
        <f>+SUM(J13:J16)</f>
        <v>1524.7111522049427</v>
      </c>
      <c r="K6" s="170">
        <f>+J6/J5*100-100</f>
        <v>0.90886678428532264</v>
      </c>
      <c r="L6" s="163"/>
      <c r="M6" s="171"/>
      <c r="N6" s="171"/>
      <c r="O6" s="173"/>
    </row>
    <row r="7" spans="1:17" x14ac:dyDescent="0.25">
      <c r="A7" s="165">
        <v>2013</v>
      </c>
      <c r="B7" s="167">
        <f>+SUM(B17:B20)</f>
        <v>1560.1992493135181</v>
      </c>
      <c r="C7" s="170">
        <f>+B7/B6*100-100</f>
        <v>2.3275291885453129</v>
      </c>
      <c r="D7" s="169"/>
      <c r="E7" s="167">
        <f>+SUM(E17:E20)</f>
        <v>1556.3032491103218</v>
      </c>
      <c r="F7" s="170">
        <f>+E7/E6*100-100</f>
        <v>2.1123092322481654</v>
      </c>
      <c r="G7" s="163"/>
      <c r="H7" s="157">
        <f t="shared" si="0"/>
        <v>1.002503368289839</v>
      </c>
      <c r="I7" s="163"/>
      <c r="J7" s="167">
        <f>+SUM(J17:J20)</f>
        <v>1560.1992493135187</v>
      </c>
      <c r="K7" s="170">
        <f>+J7/J6*100-100</f>
        <v>2.3275291885453555</v>
      </c>
      <c r="L7" s="163"/>
      <c r="M7" s="171"/>
      <c r="N7" s="171"/>
      <c r="O7" s="173"/>
    </row>
    <row r="8" spans="1:17" x14ac:dyDescent="0.25">
      <c r="A8" s="166"/>
      <c r="B8" s="163"/>
      <c r="C8" s="164"/>
      <c r="D8" s="163"/>
      <c r="E8" s="163"/>
      <c r="F8" s="164"/>
      <c r="G8" s="163"/>
      <c r="H8" s="163"/>
      <c r="I8" s="163"/>
      <c r="J8" s="163"/>
      <c r="K8" s="164"/>
      <c r="L8" s="163"/>
      <c r="M8" s="163"/>
      <c r="N8" s="163"/>
      <c r="O8" s="164"/>
    </row>
    <row r="9" spans="1:17" x14ac:dyDescent="0.25">
      <c r="A9" s="7" t="s">
        <v>7</v>
      </c>
      <c r="B9" s="8">
        <f>+'Example 8.6'!T10</f>
        <v>377.67973856209142</v>
      </c>
      <c r="C9" s="8"/>
      <c r="D9" s="9"/>
      <c r="E9" s="8">
        <f>+'Example 8.7'!T10</f>
        <v>377.67973856209142</v>
      </c>
      <c r="F9" s="8"/>
      <c r="G9" s="8"/>
      <c r="H9" s="157">
        <f>+B9/E9</f>
        <v>1</v>
      </c>
      <c r="I9" s="9"/>
      <c r="J9" s="8">
        <v>377.68747835127868</v>
      </c>
      <c r="K9" s="8"/>
      <c r="L9" s="8"/>
      <c r="M9" s="9">
        <f>+J9/E9</f>
        <v>1.0000204929955119</v>
      </c>
      <c r="N9" s="9"/>
      <c r="O9" s="8"/>
    </row>
    <row r="10" spans="1:17" x14ac:dyDescent="0.25">
      <c r="A10" s="7" t="s">
        <v>8</v>
      </c>
      <c r="B10" s="8">
        <f>+'Example 8.6'!T11</f>
        <v>377.28073668491788</v>
      </c>
      <c r="C10" s="8">
        <f>+B10/B9*100-100</f>
        <v>-0.10564556062567476</v>
      </c>
      <c r="D10" s="9"/>
      <c r="E10" s="8">
        <f>+'Example 8.7'!T11</f>
        <v>377.28073668491788</v>
      </c>
      <c r="F10" s="8">
        <f>+E10/E9*100-100</f>
        <v>-0.10564556062567476</v>
      </c>
      <c r="G10" s="8"/>
      <c r="H10" s="157">
        <f t="shared" ref="H10:H20" si="1">+B10/E10</f>
        <v>1</v>
      </c>
      <c r="I10" s="9"/>
      <c r="J10" s="8">
        <v>377.2853774677904</v>
      </c>
      <c r="K10" s="8">
        <f>+J10/J9*100-100</f>
        <v>-0.10646391700448987</v>
      </c>
      <c r="L10" s="8"/>
      <c r="M10" s="9">
        <f t="shared" ref="M10:M20" si="2">+J10/E10</f>
        <v>1.0000123006091255</v>
      </c>
      <c r="N10" s="9"/>
      <c r="O10" s="8">
        <f t="shared" ref="O10:O20" si="3">+K10-C10</f>
        <v>-8.1835637881511047E-4</v>
      </c>
      <c r="Q10" s="2"/>
    </row>
    <row r="11" spans="1:17" x14ac:dyDescent="0.25">
      <c r="A11" s="7" t="s">
        <v>9</v>
      </c>
      <c r="B11" s="8">
        <f>+'Example 8.6'!T12</f>
        <v>377.42223102833361</v>
      </c>
      <c r="C11" s="8">
        <f t="shared" ref="C11:C20" si="4">+B11/B10*100-100</f>
        <v>3.7503728565368988E-2</v>
      </c>
      <c r="D11" s="9"/>
      <c r="E11" s="8">
        <f>+'Example 8.7'!T12</f>
        <v>377.42223102833361</v>
      </c>
      <c r="F11" s="8">
        <f t="shared" ref="F11:F20" si="5">+E11/E10*100-100</f>
        <v>3.7503728565368988E-2</v>
      </c>
      <c r="G11" s="8"/>
      <c r="H11" s="157">
        <f t="shared" si="1"/>
        <v>1</v>
      </c>
      <c r="I11" s="9"/>
      <c r="J11" s="8">
        <v>377.42069284072664</v>
      </c>
      <c r="K11" s="8">
        <f t="shared" ref="K11:K20" si="6">+J11/J10*100-100</f>
        <v>3.5865522762762225E-2</v>
      </c>
      <c r="L11" s="8"/>
      <c r="M11" s="9">
        <f t="shared" si="2"/>
        <v>0.99999592449124475</v>
      </c>
      <c r="N11" s="9"/>
      <c r="O11" s="8">
        <f t="shared" si="3"/>
        <v>-1.6382058026067625E-3</v>
      </c>
      <c r="Q11" s="2"/>
    </row>
    <row r="12" spans="1:17" x14ac:dyDescent="0.25">
      <c r="A12" s="7" t="s">
        <v>10</v>
      </c>
      <c r="B12" s="8">
        <f>+'Example 8.6'!T13</f>
        <v>378.59566539178178</v>
      </c>
      <c r="C12" s="8">
        <f t="shared" si="4"/>
        <v>0.31090759022089287</v>
      </c>
      <c r="D12" s="9"/>
      <c r="E12" s="8">
        <f>+'Example 8.7'!T13</f>
        <v>378.59566539178178</v>
      </c>
      <c r="F12" s="8">
        <f t="shared" si="5"/>
        <v>0.31090759022089287</v>
      </c>
      <c r="G12" s="8"/>
      <c r="H12" s="157">
        <f t="shared" si="1"/>
        <v>1</v>
      </c>
      <c r="I12" s="9"/>
      <c r="J12" s="8">
        <v>378.58482300732936</v>
      </c>
      <c r="K12" s="8">
        <f t="shared" si="6"/>
        <v>0.30844365152336195</v>
      </c>
      <c r="L12" s="8"/>
      <c r="M12" s="9">
        <f t="shared" si="2"/>
        <v>0.99997136157266564</v>
      </c>
      <c r="N12" s="9"/>
      <c r="O12" s="8">
        <f t="shared" si="3"/>
        <v>-2.4639386975309208E-3</v>
      </c>
      <c r="Q12" s="2"/>
    </row>
    <row r="13" spans="1:17" x14ac:dyDescent="0.25">
      <c r="A13" s="7" t="s">
        <v>11</v>
      </c>
      <c r="B13" s="8">
        <f>+'Example 8.6'!T14</f>
        <v>379.37894173614086</v>
      </c>
      <c r="C13" s="8">
        <f t="shared" si="4"/>
        <v>0.20688993983819159</v>
      </c>
      <c r="D13" s="9"/>
      <c r="E13" s="8">
        <f>+'Example 8.7'!T14</f>
        <v>379.22920035971316</v>
      </c>
      <c r="F13" s="8">
        <f t="shared" si="5"/>
        <v>0.16733814616598863</v>
      </c>
      <c r="G13" s="8"/>
      <c r="H13" s="157">
        <f t="shared" si="1"/>
        <v>1.0003948571900203</v>
      </c>
      <c r="I13" s="9"/>
      <c r="J13" s="8">
        <v>379.20591052929512</v>
      </c>
      <c r="K13" s="8">
        <f t="shared" si="6"/>
        <v>0.16405505034038015</v>
      </c>
      <c r="L13" s="8"/>
      <c r="M13" s="9">
        <f t="shared" si="2"/>
        <v>0.9999385864000031</v>
      </c>
      <c r="N13" s="9"/>
      <c r="O13" s="8">
        <f t="shared" si="3"/>
        <v>-4.2834889497811446E-2</v>
      </c>
      <c r="Q13" s="2"/>
    </row>
    <row r="14" spans="1:17" x14ac:dyDescent="0.25">
      <c r="A14" s="7" t="s">
        <v>12</v>
      </c>
      <c r="B14" s="8">
        <f>+'Example 8.6'!T15</f>
        <v>379.31261177662412</v>
      </c>
      <c r="C14" s="8">
        <f t="shared" si="4"/>
        <v>-1.7483827439974675E-2</v>
      </c>
      <c r="D14" s="9"/>
      <c r="E14" s="8">
        <f>+'Example 8.7'!T15</f>
        <v>379.16289658072031</v>
      </c>
      <c r="F14" s="8">
        <f t="shared" si="5"/>
        <v>-1.7483827439974675E-2</v>
      </c>
      <c r="G14" s="8"/>
      <c r="H14" s="157">
        <f t="shared" si="1"/>
        <v>1.0003948571900203</v>
      </c>
      <c r="I14" s="9"/>
      <c r="J14" s="8">
        <v>379.2034384672084</v>
      </c>
      <c r="K14" s="8">
        <f t="shared" si="6"/>
        <v>-6.5190494612465955E-4</v>
      </c>
      <c r="L14" s="8"/>
      <c r="M14" s="9">
        <f t="shared" si="2"/>
        <v>1.0001069247198333</v>
      </c>
      <c r="N14" s="9"/>
      <c r="O14" s="8">
        <f t="shared" si="3"/>
        <v>1.6831922493850016E-2</v>
      </c>
      <c r="Q14" s="2"/>
    </row>
    <row r="15" spans="1:17" x14ac:dyDescent="0.25">
      <c r="A15" s="7" t="s">
        <v>13</v>
      </c>
      <c r="B15" s="8">
        <f>+'Example 8.6'!T16</f>
        <v>381.26857605539425</v>
      </c>
      <c r="C15" s="8">
        <f t="shared" si="4"/>
        <v>0.51566022801318923</v>
      </c>
      <c r="D15" s="9"/>
      <c r="E15" s="8">
        <f>+'Example 8.7'!T16</f>
        <v>381.11808883776973</v>
      </c>
      <c r="F15" s="8">
        <f t="shared" si="5"/>
        <v>0.51566022801314659</v>
      </c>
      <c r="G15" s="8"/>
      <c r="H15" s="157">
        <f t="shared" si="1"/>
        <v>1.0003948571900205</v>
      </c>
      <c r="I15" s="9"/>
      <c r="J15" s="8">
        <v>381.29963115026953</v>
      </c>
      <c r="K15" s="8">
        <f t="shared" si="6"/>
        <v>0.55278841656452471</v>
      </c>
      <c r="L15" s="8"/>
      <c r="M15" s="9">
        <f t="shared" si="2"/>
        <v>1.000476341369819</v>
      </c>
      <c r="N15" s="9"/>
      <c r="O15" s="8">
        <f t="shared" si="3"/>
        <v>3.7128188551335484E-2</v>
      </c>
      <c r="Q15" s="2"/>
    </row>
    <row r="16" spans="1:17" x14ac:dyDescent="0.25">
      <c r="A16" s="7" t="s">
        <v>14</v>
      </c>
      <c r="B16" s="8">
        <f>+'Example 8.6'!T17</f>
        <v>384.75102263678338</v>
      </c>
      <c r="C16" s="8">
        <f t="shared" si="4"/>
        <v>0.91338410771182055</v>
      </c>
      <c r="D16" s="9"/>
      <c r="E16" s="8">
        <f>+'Example 8.7'!T17</f>
        <v>384.5991608928291</v>
      </c>
      <c r="F16" s="8">
        <f t="shared" si="5"/>
        <v>0.91338410771186318</v>
      </c>
      <c r="G16" s="8"/>
      <c r="H16" s="157">
        <f t="shared" si="1"/>
        <v>1.0003948571900203</v>
      </c>
      <c r="I16" s="9"/>
      <c r="J16" s="8">
        <v>385.00217205816961</v>
      </c>
      <c r="K16" s="8">
        <f t="shared" si="6"/>
        <v>0.97103186193245961</v>
      </c>
      <c r="L16" s="8"/>
      <c r="M16" s="9">
        <f t="shared" si="2"/>
        <v>1.0010478732309371</v>
      </c>
      <c r="N16" s="9"/>
      <c r="O16" s="8">
        <f t="shared" si="3"/>
        <v>5.7647754220639058E-2</v>
      </c>
      <c r="Q16" s="2"/>
    </row>
    <row r="17" spans="1:17" x14ac:dyDescent="0.25">
      <c r="A17" s="7" t="s">
        <v>22</v>
      </c>
      <c r="B17" s="8">
        <f>+'Example 8.6'!T18</f>
        <v>388.61639296015909</v>
      </c>
      <c r="C17" s="8">
        <f t="shared" si="4"/>
        <v>1.0046419881838204</v>
      </c>
      <c r="D17" s="9"/>
      <c r="E17" s="8">
        <f>+'Example 8.7'!T18</f>
        <v>387.64597232535584</v>
      </c>
      <c r="F17" s="8">
        <f t="shared" si="5"/>
        <v>0.79220438896790313</v>
      </c>
      <c r="G17" s="8"/>
      <c r="H17" s="157">
        <f t="shared" si="1"/>
        <v>1.0025033682898394</v>
      </c>
      <c r="I17" s="9"/>
      <c r="J17" s="8">
        <v>388.35279296305748</v>
      </c>
      <c r="K17" s="8">
        <f t="shared" si="6"/>
        <v>0.8702862342245794</v>
      </c>
      <c r="L17" s="8"/>
      <c r="M17" s="9">
        <f t="shared" si="2"/>
        <v>1.0018233663914051</v>
      </c>
      <c r="N17" s="9"/>
      <c r="O17" s="8">
        <f t="shared" si="3"/>
        <v>-0.13435575395924104</v>
      </c>
      <c r="Q17" s="2"/>
    </row>
    <row r="18" spans="1:17" x14ac:dyDescent="0.25">
      <c r="A18" s="7" t="s">
        <v>23</v>
      </c>
      <c r="B18" s="8">
        <f>+'Example 8.6'!T19</f>
        <v>390.76636069253004</v>
      </c>
      <c r="C18" s="8">
        <f t="shared" si="4"/>
        <v>0.55323650039420613</v>
      </c>
      <c r="D18" s="9"/>
      <c r="E18" s="8">
        <f>+'Example 8.7'!T19</f>
        <v>389.79057133656789</v>
      </c>
      <c r="F18" s="8">
        <f t="shared" si="5"/>
        <v>0.55323650039424876</v>
      </c>
      <c r="G18" s="8"/>
      <c r="H18" s="157">
        <f t="shared" si="1"/>
        <v>1.002503368289839</v>
      </c>
      <c r="I18" s="9"/>
      <c r="J18" s="8">
        <v>390.72829002261989</v>
      </c>
      <c r="K18" s="8">
        <f t="shared" si="6"/>
        <v>0.61168532906326334</v>
      </c>
      <c r="L18" s="8"/>
      <c r="M18" s="9">
        <f t="shared" si="2"/>
        <v>1.0024056987392913</v>
      </c>
      <c r="N18" s="9"/>
      <c r="O18" s="8">
        <f t="shared" si="3"/>
        <v>5.8448828669057207E-2</v>
      </c>
      <c r="Q18" s="2"/>
    </row>
    <row r="19" spans="1:17" x14ac:dyDescent="0.25">
      <c r="A19" s="7" t="s">
        <v>24</v>
      </c>
      <c r="B19" s="8">
        <f>+'Example 8.6'!T20</f>
        <v>390.68810934618324</v>
      </c>
      <c r="C19" s="8">
        <f t="shared" si="4"/>
        <v>-2.0025097914810885E-2</v>
      </c>
      <c r="D19" s="9"/>
      <c r="E19" s="8">
        <f>+'Example 8.7'!T20</f>
        <v>389.71251539299487</v>
      </c>
      <c r="F19" s="8">
        <f t="shared" si="5"/>
        <v>-2.0025097914853518E-2</v>
      </c>
      <c r="G19" s="8"/>
      <c r="H19" s="157">
        <f t="shared" si="1"/>
        <v>1.0025033682898394</v>
      </c>
      <c r="I19" s="9"/>
      <c r="J19" s="8">
        <v>390.80129485703446</v>
      </c>
      <c r="K19" s="8">
        <f t="shared" si="6"/>
        <v>1.8684297062378619E-2</v>
      </c>
      <c r="L19" s="8"/>
      <c r="M19" s="9">
        <f t="shared" si="2"/>
        <v>1.0027938016384761</v>
      </c>
      <c r="N19" s="9"/>
      <c r="O19" s="8">
        <f t="shared" si="3"/>
        <v>3.8709394977189504E-2</v>
      </c>
      <c r="Q19" s="2"/>
    </row>
    <row r="20" spans="1:17" ht="15.75" thickBot="1" x14ac:dyDescent="0.3">
      <c r="A20" s="17" t="s">
        <v>25</v>
      </c>
      <c r="B20" s="22">
        <f>+'Example 8.6'!T21</f>
        <v>390.12838631464581</v>
      </c>
      <c r="C20" s="22">
        <f t="shared" si="4"/>
        <v>-0.14326595003726084</v>
      </c>
      <c r="D20" s="34"/>
      <c r="E20" s="22">
        <f>+'Example 8.7'!T21</f>
        <v>389.15419005540309</v>
      </c>
      <c r="F20" s="22">
        <f t="shared" si="5"/>
        <v>-0.14326595003723241</v>
      </c>
      <c r="G20" s="22"/>
      <c r="H20" s="158">
        <f t="shared" si="1"/>
        <v>1.0025033682898392</v>
      </c>
      <c r="I20" s="34"/>
      <c r="J20" s="22">
        <v>390.31687147080697</v>
      </c>
      <c r="K20" s="22">
        <f t="shared" si="6"/>
        <v>-0.12395644349251711</v>
      </c>
      <c r="L20" s="22"/>
      <c r="M20" s="34">
        <f t="shared" si="2"/>
        <v>1.002987713983597</v>
      </c>
      <c r="N20" s="34"/>
      <c r="O20" s="22">
        <f t="shared" si="3"/>
        <v>1.9309506544743726E-2</v>
      </c>
      <c r="Q20" s="2"/>
    </row>
  </sheetData>
  <mergeCells count="7">
    <mergeCell ref="J3:K3"/>
    <mergeCell ref="E3:F3"/>
    <mergeCell ref="B3:C3"/>
    <mergeCell ref="A1:K1"/>
    <mergeCell ref="B2:C2"/>
    <mergeCell ref="E2:F2"/>
    <mergeCell ref="J2:K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40"/>
  <sheetViews>
    <sheetView tabSelected="1" zoomScale="130" zoomScaleNormal="130" workbookViewId="0">
      <selection activeCell="G28" sqref="G28"/>
    </sheetView>
  </sheetViews>
  <sheetFormatPr defaultRowHeight="15" x14ac:dyDescent="0.25"/>
  <sheetData>
    <row r="1" spans="1:23" ht="15.75" x14ac:dyDescent="0.25">
      <c r="A1" s="121" t="s">
        <v>145</v>
      </c>
      <c r="B1" s="122"/>
      <c r="C1" s="122"/>
      <c r="D1" s="122"/>
      <c r="E1" s="122"/>
      <c r="F1" s="122"/>
      <c r="G1" s="122"/>
      <c r="H1" s="122"/>
      <c r="I1" s="122"/>
      <c r="J1" s="122"/>
      <c r="K1" s="122"/>
      <c r="L1" s="122"/>
      <c r="M1" s="122"/>
      <c r="N1" s="122"/>
      <c r="O1" s="3"/>
      <c r="P1" s="3"/>
      <c r="Q1" s="3"/>
      <c r="R1" s="3"/>
      <c r="S1" s="3"/>
      <c r="T1" s="3"/>
      <c r="U1" s="3"/>
      <c r="V1" s="3"/>
      <c r="W1" s="3"/>
    </row>
    <row r="2" spans="1:23" x14ac:dyDescent="0.25">
      <c r="A2" s="226" t="s">
        <v>107</v>
      </c>
      <c r="B2" s="226"/>
      <c r="C2" s="226"/>
      <c r="D2" s="226"/>
      <c r="E2" s="226"/>
      <c r="F2" s="226"/>
      <c r="G2" s="226"/>
      <c r="H2" s="226"/>
      <c r="I2" s="226"/>
      <c r="J2" s="226"/>
      <c r="K2" s="122"/>
      <c r="L2" s="122"/>
      <c r="M2" s="122"/>
      <c r="N2" s="122"/>
      <c r="O2" s="3"/>
      <c r="P2" s="3"/>
      <c r="Q2" s="3"/>
      <c r="R2" s="3"/>
      <c r="S2" s="3"/>
      <c r="T2" s="3"/>
      <c r="U2" s="3"/>
      <c r="V2" s="3"/>
      <c r="W2" s="3"/>
    </row>
    <row r="3" spans="1:23" x14ac:dyDescent="0.25">
      <c r="A3" s="122"/>
      <c r="B3" s="122"/>
      <c r="C3" s="122"/>
      <c r="D3" s="122"/>
      <c r="E3" s="122"/>
      <c r="F3" s="122"/>
      <c r="G3" s="122"/>
      <c r="H3" s="122"/>
      <c r="I3" s="122"/>
      <c r="J3" s="122"/>
      <c r="K3" s="122"/>
      <c r="L3" s="122"/>
      <c r="M3" s="123"/>
      <c r="N3" s="123"/>
      <c r="O3" s="45"/>
      <c r="P3" s="123"/>
      <c r="Q3" s="123"/>
      <c r="R3" s="45"/>
      <c r="S3" s="3"/>
      <c r="T3" s="3"/>
      <c r="U3" s="3"/>
      <c r="V3" s="3"/>
      <c r="W3" s="3"/>
    </row>
    <row r="4" spans="1:23" x14ac:dyDescent="0.25">
      <c r="A4" s="122"/>
      <c r="B4" s="122"/>
      <c r="C4" s="122"/>
      <c r="D4" s="122"/>
      <c r="E4" s="122"/>
      <c r="F4" s="122"/>
      <c r="G4" s="122"/>
      <c r="H4" s="122"/>
      <c r="I4" s="122"/>
      <c r="J4" s="122"/>
      <c r="K4" s="122"/>
      <c r="L4" s="122"/>
      <c r="M4" s="122"/>
      <c r="N4" s="122"/>
      <c r="O4" s="3"/>
      <c r="P4" s="3"/>
      <c r="Q4" s="3"/>
      <c r="R4" s="3"/>
      <c r="S4" s="3"/>
      <c r="T4" s="3"/>
      <c r="U4" s="3"/>
      <c r="V4" s="3"/>
      <c r="W4" s="3"/>
    </row>
    <row r="5" spans="1:23" x14ac:dyDescent="0.25">
      <c r="A5" s="122"/>
      <c r="B5" s="122"/>
      <c r="C5" s="122"/>
      <c r="D5" s="122"/>
      <c r="E5" s="122"/>
      <c r="F5" s="122"/>
      <c r="G5" s="122"/>
      <c r="H5" s="122"/>
      <c r="I5" s="122"/>
      <c r="J5" s="122"/>
      <c r="K5" s="122"/>
      <c r="L5" s="122"/>
      <c r="M5" s="122"/>
      <c r="N5" s="122"/>
      <c r="O5" s="3"/>
      <c r="P5" s="3"/>
      <c r="Q5" s="3"/>
      <c r="R5" s="3"/>
      <c r="S5" s="3"/>
      <c r="T5" s="3"/>
      <c r="U5" s="3"/>
      <c r="V5" s="3"/>
      <c r="W5" s="3"/>
    </row>
    <row r="6" spans="1:23" x14ac:dyDescent="0.25">
      <c r="A6" s="122"/>
      <c r="B6" s="122"/>
      <c r="C6" s="122"/>
      <c r="D6" s="122"/>
      <c r="E6" s="122"/>
      <c r="F6" s="122"/>
      <c r="G6" s="122"/>
      <c r="H6" s="122"/>
      <c r="I6" s="122"/>
      <c r="J6" s="122"/>
      <c r="K6" s="122"/>
      <c r="L6" s="123">
        <v>2011</v>
      </c>
      <c r="M6" s="122"/>
      <c r="N6" s="122"/>
      <c r="O6" s="3"/>
      <c r="P6" s="3"/>
      <c r="Q6" s="3"/>
      <c r="R6" s="3"/>
      <c r="S6" s="3"/>
      <c r="T6" s="3"/>
      <c r="U6" s="3"/>
      <c r="V6" s="3"/>
      <c r="W6" s="3"/>
    </row>
    <row r="7" spans="1:23" x14ac:dyDescent="0.25">
      <c r="A7" s="122"/>
      <c r="B7" s="122"/>
      <c r="C7" s="122"/>
      <c r="D7" s="122"/>
      <c r="E7" s="122"/>
      <c r="F7" s="122"/>
      <c r="G7" s="122"/>
      <c r="H7" s="122"/>
      <c r="I7" s="122"/>
      <c r="J7" s="122"/>
      <c r="K7" s="122"/>
      <c r="L7" s="123"/>
      <c r="M7" s="122"/>
      <c r="N7" s="122"/>
      <c r="O7" s="3"/>
      <c r="P7" s="3"/>
      <c r="Q7" s="3"/>
      <c r="R7" s="3"/>
      <c r="S7" s="3"/>
      <c r="T7" s="3"/>
      <c r="U7" s="3"/>
      <c r="V7" s="3"/>
      <c r="W7" s="3"/>
    </row>
    <row r="8" spans="1:23" x14ac:dyDescent="0.25">
      <c r="A8" s="122"/>
      <c r="B8" s="122"/>
      <c r="C8" s="122"/>
      <c r="D8" s="122"/>
      <c r="E8" s="122"/>
      <c r="F8" s="122"/>
      <c r="G8" s="122"/>
      <c r="H8" s="122"/>
      <c r="I8" s="122"/>
      <c r="J8" s="122"/>
      <c r="K8" s="122"/>
      <c r="L8" s="123"/>
      <c r="M8" s="122"/>
      <c r="N8" s="122"/>
      <c r="O8" s="3"/>
      <c r="P8" s="3"/>
      <c r="Q8" s="3"/>
      <c r="R8" s="3"/>
      <c r="S8" s="3"/>
      <c r="T8" s="3"/>
      <c r="U8" s="3"/>
      <c r="V8" s="3"/>
      <c r="W8" s="3"/>
    </row>
    <row r="9" spans="1:23" x14ac:dyDescent="0.25">
      <c r="A9" s="122"/>
      <c r="B9" s="122"/>
      <c r="C9" s="122"/>
      <c r="D9" s="122"/>
      <c r="E9" s="122"/>
      <c r="F9" s="122"/>
      <c r="G9" s="122"/>
      <c r="H9" s="122"/>
      <c r="I9" s="122"/>
      <c r="J9" s="122"/>
      <c r="K9" s="122"/>
      <c r="L9" s="123"/>
      <c r="M9" s="122"/>
      <c r="N9" s="122"/>
      <c r="O9" s="3"/>
      <c r="P9" s="3"/>
      <c r="Q9" s="3"/>
      <c r="R9" s="3"/>
      <c r="S9" s="3"/>
      <c r="T9" s="3"/>
      <c r="U9" s="3"/>
      <c r="V9" s="3"/>
      <c r="W9" s="3"/>
    </row>
    <row r="10" spans="1:23" x14ac:dyDescent="0.25">
      <c r="A10" s="122"/>
      <c r="B10" s="122"/>
      <c r="C10" s="122"/>
      <c r="D10" s="122"/>
      <c r="E10" s="122"/>
      <c r="F10" s="122"/>
      <c r="G10" s="122"/>
      <c r="H10" s="122"/>
      <c r="I10" s="122"/>
      <c r="J10" s="122"/>
      <c r="K10" s="122"/>
      <c r="L10" s="123">
        <v>2012</v>
      </c>
      <c r="M10" s="122"/>
      <c r="N10" s="122"/>
      <c r="O10" s="3"/>
      <c r="P10" s="3"/>
      <c r="Q10" s="3"/>
      <c r="R10" s="3"/>
      <c r="S10" s="3"/>
      <c r="T10" s="3"/>
      <c r="U10" s="3"/>
      <c r="V10" s="3"/>
      <c r="W10" s="3"/>
    </row>
    <row r="11" spans="1:23" x14ac:dyDescent="0.25">
      <c r="A11" s="122"/>
      <c r="B11" s="122"/>
      <c r="C11" s="122"/>
      <c r="D11" s="122"/>
      <c r="E11" s="122"/>
      <c r="F11" s="122"/>
      <c r="G11" s="122"/>
      <c r="H11" s="122"/>
      <c r="I11" s="122"/>
      <c r="J11" s="122"/>
      <c r="K11" s="122"/>
      <c r="L11" s="123"/>
      <c r="M11" s="122"/>
      <c r="N11" s="122"/>
      <c r="O11" s="3"/>
      <c r="P11" s="3"/>
      <c r="Q11" s="3"/>
      <c r="R11" s="3"/>
      <c r="S11" s="3"/>
      <c r="T11" s="3"/>
      <c r="U11" s="3"/>
      <c r="V11" s="3"/>
      <c r="W11" s="3"/>
    </row>
    <row r="12" spans="1:23" x14ac:dyDescent="0.25">
      <c r="A12" s="122"/>
      <c r="B12" s="122"/>
      <c r="C12" s="122"/>
      <c r="D12" s="122"/>
      <c r="E12" s="122"/>
      <c r="F12" s="122"/>
      <c r="G12" s="122"/>
      <c r="H12" s="122"/>
      <c r="I12" s="122"/>
      <c r="J12" s="122"/>
      <c r="K12" s="122"/>
      <c r="L12" s="123"/>
      <c r="M12" s="122"/>
      <c r="N12" s="122"/>
      <c r="O12" s="3"/>
      <c r="P12" s="3"/>
      <c r="Q12" s="3"/>
      <c r="R12" s="3"/>
      <c r="S12" s="3"/>
      <c r="T12" s="3"/>
      <c r="U12" s="3"/>
      <c r="V12" s="3"/>
      <c r="W12" s="3"/>
    </row>
    <row r="13" spans="1:23" x14ac:dyDescent="0.25">
      <c r="A13" s="122"/>
      <c r="B13" s="122"/>
      <c r="C13" s="122"/>
      <c r="D13" s="122"/>
      <c r="E13" s="122"/>
      <c r="F13" s="122"/>
      <c r="G13" s="122"/>
      <c r="H13" s="122"/>
      <c r="I13" s="122"/>
      <c r="J13" s="122"/>
      <c r="K13" s="122"/>
      <c r="L13" s="123"/>
      <c r="M13" s="122"/>
      <c r="N13" s="122"/>
      <c r="O13" s="3"/>
      <c r="P13" s="3"/>
      <c r="Q13" s="3"/>
      <c r="R13" s="3"/>
      <c r="S13" s="3"/>
      <c r="T13" s="3"/>
      <c r="U13" s="3"/>
      <c r="V13" s="3"/>
      <c r="W13" s="3"/>
    </row>
    <row r="14" spans="1:23" x14ac:dyDescent="0.25">
      <c r="A14" s="122"/>
      <c r="B14" s="122"/>
      <c r="C14" s="122"/>
      <c r="D14" s="122"/>
      <c r="E14" s="122"/>
      <c r="F14" s="122"/>
      <c r="G14" s="122"/>
      <c r="H14" s="122"/>
      <c r="I14" s="122"/>
      <c r="J14" s="122"/>
      <c r="K14" s="122"/>
      <c r="L14" s="123">
        <v>2013</v>
      </c>
      <c r="M14" s="122"/>
      <c r="N14" s="122"/>
      <c r="O14" s="3"/>
      <c r="P14" s="3"/>
      <c r="Q14" s="3"/>
      <c r="R14" s="3"/>
      <c r="S14" s="3"/>
      <c r="T14" s="3"/>
      <c r="U14" s="3"/>
      <c r="V14" s="3"/>
      <c r="W14" s="3"/>
    </row>
    <row r="15" spans="1:23" x14ac:dyDescent="0.25">
      <c r="A15" s="122"/>
      <c r="B15" s="122"/>
      <c r="C15" s="122"/>
      <c r="D15" s="122"/>
      <c r="E15" s="122"/>
      <c r="F15" s="122"/>
      <c r="G15" s="122"/>
      <c r="H15" s="122"/>
      <c r="I15" s="122"/>
      <c r="J15" s="122"/>
      <c r="K15" s="122"/>
      <c r="L15" s="122"/>
      <c r="M15" s="122"/>
      <c r="N15" s="122"/>
      <c r="O15" s="3"/>
      <c r="P15" s="3"/>
      <c r="Q15" s="3"/>
      <c r="R15" s="3"/>
      <c r="S15" s="3"/>
      <c r="T15" s="3"/>
      <c r="U15" s="3"/>
      <c r="V15" s="3"/>
      <c r="W15" s="3"/>
    </row>
    <row r="16" spans="1:23" x14ac:dyDescent="0.25">
      <c r="A16" s="122"/>
      <c r="B16" s="122"/>
      <c r="C16" s="122"/>
      <c r="D16" s="122"/>
      <c r="E16" s="122"/>
      <c r="F16" s="122"/>
      <c r="G16" s="122"/>
      <c r="H16" s="122"/>
      <c r="I16" s="122"/>
      <c r="J16" s="122"/>
      <c r="K16" s="122"/>
      <c r="L16" s="122"/>
      <c r="M16" s="122"/>
      <c r="N16" s="122"/>
      <c r="O16" s="3"/>
      <c r="P16" s="3"/>
      <c r="Q16" s="3"/>
      <c r="R16" s="3"/>
      <c r="S16" s="3"/>
      <c r="T16" s="3"/>
      <c r="U16" s="3"/>
      <c r="V16" s="3"/>
      <c r="W16" s="3"/>
    </row>
    <row r="17" spans="1:23" x14ac:dyDescent="0.25">
      <c r="A17" s="122"/>
      <c r="B17" s="122"/>
      <c r="C17" s="122"/>
      <c r="D17" s="122"/>
      <c r="E17" s="122"/>
      <c r="F17" s="122"/>
      <c r="G17" s="122"/>
      <c r="H17" s="122"/>
      <c r="I17" s="122"/>
      <c r="J17" s="122"/>
      <c r="K17" s="122"/>
      <c r="L17" s="122"/>
      <c r="M17" s="122"/>
      <c r="N17" s="122"/>
      <c r="O17" s="3"/>
      <c r="P17" s="3"/>
      <c r="Q17" s="3"/>
      <c r="R17" s="3"/>
      <c r="S17" s="3"/>
      <c r="T17" s="3"/>
      <c r="U17" s="3"/>
      <c r="V17" s="3"/>
      <c r="W17" s="3"/>
    </row>
    <row r="18" spans="1:23" x14ac:dyDescent="0.25">
      <c r="A18" s="122"/>
      <c r="B18" s="122"/>
      <c r="C18" s="122"/>
      <c r="D18" s="122"/>
      <c r="E18" s="122"/>
      <c r="F18" s="122"/>
      <c r="G18" s="122"/>
      <c r="H18" s="122"/>
      <c r="I18" s="122"/>
      <c r="J18" s="122"/>
      <c r="K18" s="122"/>
      <c r="L18" s="122"/>
      <c r="M18" s="122"/>
      <c r="N18" s="122"/>
      <c r="O18" s="3"/>
      <c r="P18" s="3"/>
      <c r="Q18" s="3"/>
      <c r="R18" s="3"/>
      <c r="S18" s="3"/>
      <c r="T18" s="3"/>
      <c r="U18" s="3"/>
      <c r="V18" s="3"/>
      <c r="W18" s="3"/>
    </row>
    <row r="19" spans="1:23" x14ac:dyDescent="0.25">
      <c r="A19" s="122"/>
      <c r="B19" s="122"/>
      <c r="C19" s="122"/>
      <c r="D19" s="122"/>
      <c r="E19" s="122"/>
      <c r="F19" s="122"/>
      <c r="G19" s="122"/>
      <c r="H19" s="122"/>
      <c r="I19" s="122"/>
      <c r="J19" s="122"/>
      <c r="K19" s="122"/>
      <c r="L19" s="122"/>
      <c r="M19" s="122"/>
      <c r="N19" s="122"/>
      <c r="O19" s="3"/>
      <c r="P19" s="3"/>
      <c r="Q19" s="3"/>
      <c r="R19" s="3"/>
      <c r="S19" s="3"/>
      <c r="T19" s="3"/>
      <c r="U19" s="3"/>
      <c r="V19" s="3"/>
      <c r="W19" s="3"/>
    </row>
    <row r="20" spans="1:23" ht="37.5" customHeight="1" x14ac:dyDescent="0.25">
      <c r="K20" s="122"/>
      <c r="L20" s="122"/>
      <c r="M20" s="122"/>
      <c r="N20" s="122"/>
      <c r="O20" s="3"/>
      <c r="P20" s="3"/>
      <c r="Q20" s="3"/>
      <c r="R20" s="3"/>
      <c r="S20" s="3"/>
      <c r="T20" s="3"/>
      <c r="U20" s="3"/>
      <c r="V20" s="3"/>
      <c r="W20" s="3"/>
    </row>
    <row r="21" spans="1:23" ht="18" customHeight="1" x14ac:dyDescent="0.25">
      <c r="A21" s="227"/>
      <c r="B21" s="227"/>
      <c r="C21" s="227"/>
      <c r="D21" s="227"/>
      <c r="E21" s="227"/>
      <c r="F21" s="227"/>
      <c r="G21" s="227"/>
      <c r="H21" s="227"/>
      <c r="I21" s="227"/>
      <c r="J21" s="227"/>
      <c r="K21" s="124"/>
      <c r="L21" s="122"/>
      <c r="M21" s="122"/>
      <c r="N21" s="122"/>
      <c r="O21" s="3"/>
      <c r="P21" s="3"/>
      <c r="Q21" s="3"/>
      <c r="R21" s="3"/>
      <c r="S21" s="3"/>
      <c r="T21" s="3"/>
      <c r="U21" s="3"/>
      <c r="V21" s="3"/>
      <c r="W21" s="3"/>
    </row>
    <row r="22" spans="1:23" x14ac:dyDescent="0.25">
      <c r="A22" s="122"/>
      <c r="B22" s="122"/>
      <c r="C22" s="122"/>
      <c r="D22" s="122"/>
      <c r="E22" s="122"/>
      <c r="F22" s="122"/>
      <c r="G22" s="122"/>
      <c r="H22" s="122"/>
      <c r="I22" s="122"/>
      <c r="K22" s="122"/>
      <c r="L22" s="122"/>
      <c r="M22" s="122"/>
      <c r="N22" s="122"/>
      <c r="O22" s="3"/>
      <c r="P22" s="3"/>
      <c r="Q22" s="3"/>
      <c r="R22" s="3"/>
      <c r="S22" s="3"/>
      <c r="T22" s="3"/>
      <c r="U22" s="3"/>
      <c r="V22" s="3"/>
      <c r="W22" s="3"/>
    </row>
    <row r="23" spans="1:23" x14ac:dyDescent="0.25">
      <c r="A23" s="122"/>
      <c r="B23" s="122"/>
      <c r="C23" s="122"/>
      <c r="D23" s="122"/>
      <c r="E23" s="122"/>
      <c r="F23" s="122"/>
      <c r="G23" s="122"/>
      <c r="H23" s="122"/>
      <c r="I23" s="122"/>
      <c r="L23" s="3"/>
      <c r="M23" s="3"/>
      <c r="N23" s="3"/>
      <c r="O23" s="3"/>
      <c r="P23" s="3"/>
      <c r="Q23" s="3"/>
      <c r="R23" s="3"/>
      <c r="S23" s="3"/>
      <c r="T23" s="3"/>
      <c r="U23" s="3"/>
      <c r="V23" s="3"/>
      <c r="W23" s="3"/>
    </row>
    <row r="24" spans="1:23" x14ac:dyDescent="0.25">
      <c r="A24" s="122"/>
      <c r="B24" s="122"/>
      <c r="C24" s="122"/>
      <c r="D24" s="122"/>
      <c r="E24" s="122"/>
      <c r="F24" s="122"/>
      <c r="G24" s="122"/>
      <c r="H24" s="122"/>
      <c r="I24" s="122"/>
      <c r="L24" s="3"/>
      <c r="M24" s="3"/>
      <c r="N24" s="3"/>
      <c r="O24" s="3"/>
      <c r="P24" s="3"/>
      <c r="Q24" s="3"/>
      <c r="R24" s="3"/>
      <c r="S24" s="3"/>
      <c r="T24" s="3"/>
      <c r="U24" s="3"/>
      <c r="V24" s="3"/>
      <c r="W24" s="3"/>
    </row>
    <row r="25" spans="1:23" x14ac:dyDescent="0.25">
      <c r="A25" s="122"/>
      <c r="B25" s="122"/>
      <c r="C25" s="122"/>
      <c r="D25" s="122"/>
      <c r="E25" s="122"/>
      <c r="F25" s="122"/>
      <c r="G25" s="122"/>
      <c r="H25" s="122"/>
      <c r="I25" s="122"/>
      <c r="L25" s="3"/>
      <c r="M25" s="3"/>
      <c r="N25" s="3"/>
      <c r="O25" s="3"/>
      <c r="P25" s="3"/>
      <c r="Q25" s="3"/>
      <c r="R25" s="3"/>
      <c r="S25" s="3"/>
      <c r="T25" s="3"/>
      <c r="U25" s="3"/>
      <c r="V25" s="3"/>
      <c r="W25" s="3"/>
    </row>
    <row r="26" spans="1:23" x14ac:dyDescent="0.25">
      <c r="A26" s="122"/>
      <c r="B26" s="122"/>
      <c r="C26" s="122"/>
      <c r="D26" s="122"/>
      <c r="E26" s="122"/>
      <c r="F26" s="122"/>
      <c r="G26" s="122"/>
      <c r="H26" s="122"/>
      <c r="I26" s="122"/>
    </row>
    <row r="27" spans="1:23" x14ac:dyDescent="0.25">
      <c r="A27" s="122"/>
      <c r="B27" s="122"/>
      <c r="C27" s="122"/>
      <c r="D27" s="122"/>
      <c r="E27" s="122"/>
      <c r="F27" s="122"/>
      <c r="G27" s="122"/>
      <c r="H27" s="122"/>
      <c r="I27" s="122"/>
    </row>
    <row r="28" spans="1:23" x14ac:dyDescent="0.25">
      <c r="A28" s="122"/>
      <c r="B28" s="122"/>
      <c r="C28" s="122"/>
      <c r="D28" s="122"/>
      <c r="E28" s="122"/>
      <c r="F28" s="122"/>
      <c r="G28" s="122"/>
      <c r="H28" s="122"/>
      <c r="I28" s="122"/>
    </row>
    <row r="29" spans="1:23" x14ac:dyDescent="0.25">
      <c r="A29" s="122"/>
      <c r="B29" s="122"/>
      <c r="C29" s="122"/>
      <c r="D29" s="122"/>
      <c r="E29" s="122"/>
      <c r="F29" s="122"/>
      <c r="G29" s="122"/>
      <c r="H29" s="122"/>
      <c r="I29" s="122"/>
    </row>
    <row r="30" spans="1:23" x14ac:dyDescent="0.25">
      <c r="A30" s="122"/>
      <c r="B30" s="122"/>
      <c r="C30" s="122"/>
      <c r="D30" s="122"/>
      <c r="E30" s="122"/>
      <c r="F30" s="122"/>
      <c r="G30" s="122"/>
      <c r="H30" s="122"/>
      <c r="I30" s="122"/>
    </row>
    <row r="31" spans="1:23" x14ac:dyDescent="0.25">
      <c r="A31" s="122"/>
      <c r="B31" s="122"/>
      <c r="C31" s="122"/>
      <c r="D31" s="122"/>
      <c r="E31" s="122"/>
      <c r="F31" s="122"/>
      <c r="G31" s="122"/>
      <c r="H31" s="122"/>
      <c r="I31" s="122"/>
    </row>
    <row r="32" spans="1:23" x14ac:dyDescent="0.25">
      <c r="A32" s="122"/>
      <c r="B32" s="122"/>
      <c r="C32" s="122"/>
      <c r="D32" s="122"/>
      <c r="E32" s="122"/>
      <c r="F32" s="122"/>
      <c r="G32" s="122"/>
      <c r="H32" s="122"/>
      <c r="I32" s="122"/>
    </row>
    <row r="33" spans="1:11" x14ac:dyDescent="0.25">
      <c r="A33" s="122"/>
      <c r="B33" s="122"/>
      <c r="C33" s="122"/>
      <c r="D33" s="122"/>
      <c r="E33" s="122"/>
      <c r="F33" s="122"/>
      <c r="G33" s="122"/>
      <c r="H33" s="122"/>
      <c r="I33" s="122"/>
    </row>
    <row r="34" spans="1:11" x14ac:dyDescent="0.25">
      <c r="A34" s="122"/>
      <c r="B34" s="122"/>
      <c r="C34" s="122"/>
      <c r="D34" s="122"/>
      <c r="E34" s="122"/>
      <c r="F34" s="122"/>
      <c r="G34" s="122"/>
      <c r="H34" s="122"/>
      <c r="I34" s="122"/>
    </row>
    <row r="35" spans="1:11" x14ac:dyDescent="0.25">
      <c r="A35" s="225"/>
      <c r="B35" s="225"/>
      <c r="C35" s="225"/>
      <c r="D35" s="225"/>
      <c r="E35" s="225"/>
      <c r="F35" s="225"/>
      <c r="G35" s="225"/>
      <c r="H35" s="225"/>
      <c r="I35" s="225"/>
      <c r="J35" s="125"/>
    </row>
    <row r="36" spans="1:11" x14ac:dyDescent="0.25">
      <c r="A36" s="122"/>
      <c r="B36" s="122"/>
      <c r="C36" s="122"/>
      <c r="D36" s="122"/>
      <c r="E36" s="122"/>
      <c r="F36" s="122"/>
      <c r="G36" s="122"/>
      <c r="H36" s="122"/>
      <c r="I36" s="122"/>
      <c r="J36" s="125"/>
    </row>
    <row r="37" spans="1:11" x14ac:dyDescent="0.25">
      <c r="A37" s="122"/>
      <c r="B37" s="122"/>
      <c r="C37" s="122"/>
      <c r="D37" s="122"/>
      <c r="E37" s="122"/>
      <c r="F37" s="122"/>
      <c r="G37" s="122"/>
      <c r="H37" s="122"/>
      <c r="I37" s="122"/>
      <c r="J37" s="122"/>
    </row>
    <row r="38" spans="1:11" ht="41.25" customHeight="1" x14ac:dyDescent="0.25">
      <c r="K38" s="125"/>
    </row>
    <row r="39" spans="1:11" x14ac:dyDescent="0.25">
      <c r="K39" s="125"/>
    </row>
    <row r="40" spans="1:11" x14ac:dyDescent="0.25">
      <c r="K40" s="122"/>
    </row>
  </sheetData>
  <mergeCells count="3">
    <mergeCell ref="A2:J2"/>
    <mergeCell ref="A21:J21"/>
    <mergeCell ref="A35:I35"/>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8"/>
  <sheetViews>
    <sheetView zoomScale="130" zoomScaleNormal="130" workbookViewId="0">
      <selection sqref="A1:Q1"/>
    </sheetView>
  </sheetViews>
  <sheetFormatPr defaultRowHeight="15" x14ac:dyDescent="0.25"/>
  <cols>
    <col min="1" max="1" width="8.42578125" customWidth="1"/>
    <col min="2" max="3" width="6.42578125" customWidth="1"/>
    <col min="4" max="4" width="6.42578125" style="44" customWidth="1"/>
    <col min="5" max="5" width="2" customWidth="1"/>
    <col min="6" max="7" width="7.42578125" customWidth="1"/>
    <col min="8" max="8" width="2" customWidth="1"/>
    <col min="9" max="11" width="6.5703125" customWidth="1"/>
    <col min="12" max="12" width="1.42578125" customWidth="1"/>
    <col min="13" max="14" width="6.5703125" customWidth="1"/>
    <col min="15" max="15" width="0.7109375" customWidth="1"/>
    <col min="16" max="16" width="11" customWidth="1"/>
    <col min="17" max="17" width="10.7109375" customWidth="1"/>
    <col min="19" max="19" width="10.85546875" bestFit="1" customWidth="1"/>
  </cols>
  <sheetData>
    <row r="1" spans="1:20" ht="16.5" customHeight="1" thickBot="1" x14ac:dyDescent="0.3">
      <c r="A1" s="217" t="s">
        <v>133</v>
      </c>
      <c r="B1" s="217"/>
      <c r="C1" s="217"/>
      <c r="D1" s="217"/>
      <c r="E1" s="217"/>
      <c r="F1" s="217"/>
      <c r="G1" s="217"/>
      <c r="H1" s="217"/>
      <c r="I1" s="217"/>
      <c r="J1" s="217"/>
      <c r="K1" s="217"/>
      <c r="L1" s="217"/>
      <c r="M1" s="217"/>
      <c r="N1" s="217"/>
      <c r="O1" s="217"/>
      <c r="P1" s="217"/>
      <c r="Q1" s="217"/>
    </row>
    <row r="2" spans="1:20" ht="63.75" customHeight="1" x14ac:dyDescent="0.25">
      <c r="A2" s="5"/>
      <c r="B2" s="218" t="s">
        <v>15</v>
      </c>
      <c r="C2" s="218"/>
      <c r="D2" s="218"/>
      <c r="E2" s="5"/>
      <c r="F2" s="218" t="s">
        <v>74</v>
      </c>
      <c r="G2" s="218"/>
      <c r="H2" s="15"/>
      <c r="I2" s="218" t="s">
        <v>105</v>
      </c>
      <c r="J2" s="218"/>
      <c r="K2" s="120"/>
      <c r="L2" s="120"/>
      <c r="M2" s="218" t="s">
        <v>106</v>
      </c>
      <c r="N2" s="218"/>
      <c r="O2" s="66"/>
      <c r="P2" s="66" t="s">
        <v>72</v>
      </c>
      <c r="Q2" s="66" t="s">
        <v>73</v>
      </c>
    </row>
    <row r="3" spans="1:20" ht="18.75" customHeight="1" x14ac:dyDescent="0.25">
      <c r="A3" s="23"/>
      <c r="B3" s="219" t="s">
        <v>4</v>
      </c>
      <c r="C3" s="219"/>
      <c r="D3" s="219"/>
      <c r="E3" s="23"/>
      <c r="F3" s="219" t="s">
        <v>5</v>
      </c>
      <c r="G3" s="219"/>
      <c r="H3" s="19"/>
      <c r="I3" s="219" t="s">
        <v>16</v>
      </c>
      <c r="J3" s="219"/>
      <c r="K3" s="18"/>
      <c r="L3" s="18"/>
      <c r="M3" s="219" t="s">
        <v>6</v>
      </c>
      <c r="N3" s="220"/>
      <c r="O3" s="68"/>
      <c r="P3" s="67" t="s">
        <v>48</v>
      </c>
      <c r="Q3" s="67" t="s">
        <v>71</v>
      </c>
    </row>
    <row r="4" spans="1:20" ht="15.75" customHeight="1" thickBot="1" x14ac:dyDescent="0.3">
      <c r="A4" s="6"/>
      <c r="B4" s="21" t="s">
        <v>0</v>
      </c>
      <c r="C4" s="21" t="s">
        <v>1</v>
      </c>
      <c r="D4" s="21" t="s">
        <v>49</v>
      </c>
      <c r="E4" s="21"/>
      <c r="F4" s="21" t="s">
        <v>0</v>
      </c>
      <c r="G4" s="21" t="s">
        <v>1</v>
      </c>
      <c r="H4" s="16"/>
      <c r="I4" s="21" t="s">
        <v>0</v>
      </c>
      <c r="J4" s="21" t="s">
        <v>1</v>
      </c>
      <c r="K4" s="35" t="s">
        <v>3</v>
      </c>
      <c r="L4" s="35"/>
      <c r="M4" s="21" t="s">
        <v>0</v>
      </c>
      <c r="N4" s="21" t="s">
        <v>1</v>
      </c>
      <c r="O4" s="21"/>
      <c r="P4" s="21" t="s">
        <v>49</v>
      </c>
      <c r="Q4" s="21" t="s">
        <v>49</v>
      </c>
    </row>
    <row r="5" spans="1:20" x14ac:dyDescent="0.25">
      <c r="A5" s="11">
        <v>2010</v>
      </c>
      <c r="B5" s="8">
        <v>600</v>
      </c>
      <c r="C5" s="8">
        <v>900</v>
      </c>
      <c r="D5" s="8">
        <f>SUM(B5:C5)</f>
        <v>1500</v>
      </c>
      <c r="E5" s="13"/>
      <c r="F5" s="8"/>
      <c r="G5" s="8"/>
      <c r="H5" s="26"/>
      <c r="I5" s="27"/>
      <c r="J5" s="27"/>
      <c r="K5" s="36"/>
      <c r="L5" s="36"/>
      <c r="M5" s="27"/>
      <c r="N5" s="27"/>
      <c r="O5" s="27"/>
      <c r="P5" s="83"/>
      <c r="Q5" s="84"/>
    </row>
    <row r="6" spans="1:20" x14ac:dyDescent="0.25">
      <c r="A6" s="11">
        <v>2011</v>
      </c>
      <c r="B6" s="8">
        <v>660</v>
      </c>
      <c r="C6" s="8">
        <v>854.90000000000009</v>
      </c>
      <c r="D6" s="8">
        <f>SUM(B6:C6)</f>
        <v>1514.9</v>
      </c>
      <c r="E6" s="13"/>
      <c r="F6" s="24">
        <v>102.63273283424301</v>
      </c>
      <c r="G6" s="24">
        <v>98.501146613304513</v>
      </c>
      <c r="H6" s="26"/>
      <c r="I6" s="27">
        <f t="shared" ref="I6:I7" si="0">+B6/F6*100</f>
        <v>643.06969304416054</v>
      </c>
      <c r="J6" s="27">
        <f t="shared" ref="J6:J7" si="1">+C6/G6*100</f>
        <v>867.90867862296443</v>
      </c>
      <c r="K6" s="36">
        <f t="shared" ref="K6:K7" si="2">+I6+J6</f>
        <v>1510.978371667125</v>
      </c>
      <c r="L6" s="36"/>
      <c r="M6" s="30">
        <f t="shared" ref="M6:N8" si="3">+I6/B5*100</f>
        <v>107.17828217402676</v>
      </c>
      <c r="N6" s="30">
        <f t="shared" si="3"/>
        <v>96.434297624773819</v>
      </c>
      <c r="O6" s="30"/>
      <c r="P6" s="136">
        <f>(+M6*B5/D5+N6*C5/D5)</f>
        <v>100.731891444475</v>
      </c>
      <c r="Q6" s="84">
        <f>+P6*D5/100</f>
        <v>1510.978371667125</v>
      </c>
      <c r="T6" s="190"/>
    </row>
    <row r="7" spans="1:20" x14ac:dyDescent="0.25">
      <c r="A7" s="11">
        <v>2012</v>
      </c>
      <c r="B7" s="8">
        <v>759</v>
      </c>
      <c r="C7" s="8">
        <v>769.5</v>
      </c>
      <c r="D7" s="8">
        <f>SUM(B7:C7)</f>
        <v>1528.5</v>
      </c>
      <c r="E7" s="13"/>
      <c r="F7" s="24">
        <v>101.72095525774154</v>
      </c>
      <c r="G7" s="24">
        <v>98.337466234208748</v>
      </c>
      <c r="H7" s="26"/>
      <c r="I7" s="27">
        <f t="shared" si="0"/>
        <v>746.15893851649196</v>
      </c>
      <c r="J7" s="27">
        <f t="shared" si="1"/>
        <v>782.50948439864658</v>
      </c>
      <c r="K7" s="36">
        <f t="shared" si="2"/>
        <v>1528.6684229151385</v>
      </c>
      <c r="L7" s="36"/>
      <c r="M7" s="30">
        <f t="shared" si="3"/>
        <v>113.05438462371092</v>
      </c>
      <c r="N7" s="30">
        <f t="shared" si="3"/>
        <v>91.532282652783536</v>
      </c>
      <c r="O7" s="30"/>
      <c r="P7" s="136">
        <f>(+M7*B6/D6+N7*C6/D6)</f>
        <v>100.90886678428534</v>
      </c>
      <c r="Q7" s="84">
        <f>+P7*D6/100</f>
        <v>1528.6684229151388</v>
      </c>
    </row>
    <row r="8" spans="1:20" x14ac:dyDescent="0.25">
      <c r="A8" s="11">
        <v>2013</v>
      </c>
      <c r="B8" s="8">
        <v>948.8</v>
      </c>
      <c r="C8" s="8">
        <v>615.6</v>
      </c>
      <c r="D8" s="8">
        <f>SUM(B8:C8)</f>
        <v>1564.4</v>
      </c>
      <c r="E8" s="13"/>
      <c r="F8" s="24">
        <v>99.344792886702137</v>
      </c>
      <c r="G8" s="24">
        <v>101.08064365745234</v>
      </c>
      <c r="H8" s="26"/>
      <c r="I8" s="27">
        <f t="shared" ref="I8" si="4">+B8/F8*100</f>
        <v>955.05760536645323</v>
      </c>
      <c r="J8" s="27">
        <f t="shared" ref="J8" si="5">+C8/G8*100</f>
        <v>609.01867828046215</v>
      </c>
      <c r="K8" s="36">
        <f t="shared" ref="K8" si="6">+I8+J8</f>
        <v>1564.0762836469153</v>
      </c>
      <c r="L8" s="36"/>
      <c r="M8" s="30">
        <f t="shared" si="3"/>
        <v>125.83104155025735</v>
      </c>
      <c r="N8" s="30">
        <f t="shared" si="3"/>
        <v>79.144727521827434</v>
      </c>
      <c r="O8" s="30"/>
      <c r="P8" s="136">
        <f>(+M8*B7/D7+N8*C7/D7)</f>
        <v>102.32752918854533</v>
      </c>
      <c r="Q8" s="84">
        <f>+P8*D7/100</f>
        <v>1564.0762836469155</v>
      </c>
    </row>
    <row r="9" spans="1:20" ht="9.75" customHeight="1" x14ac:dyDescent="0.25">
      <c r="A9" s="11"/>
      <c r="B9" s="31"/>
      <c r="C9" s="32"/>
      <c r="D9" s="43"/>
      <c r="E9" s="13"/>
      <c r="F9" s="12"/>
      <c r="G9" s="27"/>
      <c r="H9" s="26"/>
      <c r="I9" s="28"/>
      <c r="J9" s="13"/>
      <c r="K9" s="37"/>
      <c r="L9" s="37"/>
      <c r="M9" s="30"/>
      <c r="N9" s="174"/>
      <c r="O9" s="174"/>
      <c r="P9" s="175"/>
      <c r="Q9" s="85"/>
    </row>
    <row r="10" spans="1:20" ht="15" customHeight="1" x14ac:dyDescent="0.25">
      <c r="A10" s="7" t="s">
        <v>7</v>
      </c>
      <c r="B10" s="8">
        <v>159.69999999999999</v>
      </c>
      <c r="C10" s="8">
        <v>218.9</v>
      </c>
      <c r="D10" s="8">
        <f>SUM(B10:C10)</f>
        <v>378.6</v>
      </c>
      <c r="E10" s="29"/>
      <c r="F10" s="30">
        <v>102</v>
      </c>
      <c r="G10" s="30">
        <v>99</v>
      </c>
      <c r="H10" s="9"/>
      <c r="I10" s="8">
        <f>+B10/F10*100</f>
        <v>156.56862745098039</v>
      </c>
      <c r="J10" s="8">
        <f t="shared" ref="J10:J19" si="7">+C10/G10*100</f>
        <v>221.11111111111111</v>
      </c>
      <c r="K10" s="36">
        <f>+I10+J10</f>
        <v>377.67973856209153</v>
      </c>
      <c r="L10" s="36"/>
      <c r="M10" s="24">
        <f>+I10/(B$5/4)*100</f>
        <v>104.37908496732027</v>
      </c>
      <c r="N10" s="24">
        <f t="shared" ref="N10:N13" si="8">+J10/(C$5/4)*100</f>
        <v>98.271604938271608</v>
      </c>
      <c r="O10" s="24"/>
      <c r="P10" s="153">
        <f>(+M10*$B$5/$D$5+N10*$C$5/$D$5)</f>
        <v>100.71459694989107</v>
      </c>
      <c r="Q10" s="84">
        <f>+P10*(D$5/4)/100</f>
        <v>377.67973856209153</v>
      </c>
    </row>
    <row r="11" spans="1:20" ht="15" customHeight="1" x14ac:dyDescent="0.25">
      <c r="A11" s="7" t="s">
        <v>8</v>
      </c>
      <c r="B11" s="8">
        <v>163.19999999999999</v>
      </c>
      <c r="C11" s="8">
        <v>213.7</v>
      </c>
      <c r="D11" s="8">
        <f>SUM(B11:C11)</f>
        <v>376.9</v>
      </c>
      <c r="E11" s="29"/>
      <c r="F11" s="30">
        <v>102.5</v>
      </c>
      <c r="G11" s="30">
        <v>98</v>
      </c>
      <c r="H11" s="9"/>
      <c r="I11" s="8">
        <f t="shared" ref="I11:I19" si="9">+B11/F11*100</f>
        <v>159.21951219512195</v>
      </c>
      <c r="J11" s="8">
        <f t="shared" si="7"/>
        <v>218.06122448979593</v>
      </c>
      <c r="K11" s="36">
        <f t="shared" ref="K11:K19" si="10">+I11+J11</f>
        <v>377.28073668491788</v>
      </c>
      <c r="L11" s="36"/>
      <c r="M11" s="24">
        <f t="shared" ref="M11:M13" si="11">+I11/(B$5/4)*100</f>
        <v>106.14634146341464</v>
      </c>
      <c r="N11" s="24">
        <f t="shared" si="8"/>
        <v>96.916099773242635</v>
      </c>
      <c r="O11" s="24"/>
      <c r="P11" s="153">
        <f>(+M11*$B$5/$D$5+N11*$C$5/$D$5)</f>
        <v>100.60819644931144</v>
      </c>
      <c r="Q11" s="84">
        <f>+P11*(D$5/4)/100</f>
        <v>377.28073668491788</v>
      </c>
    </row>
    <row r="12" spans="1:20" ht="15" customHeight="1" x14ac:dyDescent="0.25">
      <c r="A12" s="7" t="s">
        <v>9</v>
      </c>
      <c r="B12" s="8">
        <v>167.4</v>
      </c>
      <c r="C12" s="8">
        <v>210.6</v>
      </c>
      <c r="D12" s="8">
        <f>SUM(B12:C12)</f>
        <v>378</v>
      </c>
      <c r="E12" s="29"/>
      <c r="F12" s="30">
        <v>103</v>
      </c>
      <c r="G12" s="30">
        <v>98</v>
      </c>
      <c r="H12" s="9"/>
      <c r="I12" s="8">
        <f t="shared" si="9"/>
        <v>162.52427184466021</v>
      </c>
      <c r="J12" s="8">
        <f t="shared" si="7"/>
        <v>214.89795918367344</v>
      </c>
      <c r="K12" s="36">
        <f t="shared" si="10"/>
        <v>377.42223102833361</v>
      </c>
      <c r="L12" s="36"/>
      <c r="M12" s="24">
        <f t="shared" si="11"/>
        <v>108.34951456310679</v>
      </c>
      <c r="N12" s="24">
        <f t="shared" si="8"/>
        <v>95.510204081632651</v>
      </c>
      <c r="O12" s="24"/>
      <c r="P12" s="153">
        <f>(+M12*$B$5/$D$5+N12*$C$5/$D$5)</f>
        <v>100.64592827422231</v>
      </c>
      <c r="Q12" s="84">
        <f>+P12*(D$5/4)/100</f>
        <v>377.42223102833373</v>
      </c>
    </row>
    <row r="13" spans="1:20" ht="15" customHeight="1" x14ac:dyDescent="0.25">
      <c r="A13" s="7" t="s">
        <v>10</v>
      </c>
      <c r="B13" s="8">
        <v>169.7</v>
      </c>
      <c r="C13" s="8">
        <v>211.7</v>
      </c>
      <c r="D13" s="8">
        <f>SUM(B13:C13)</f>
        <v>381.4</v>
      </c>
      <c r="E13" s="29"/>
      <c r="F13" s="30">
        <v>103</v>
      </c>
      <c r="G13" s="30">
        <v>99</v>
      </c>
      <c r="H13" s="9"/>
      <c r="I13" s="8">
        <f t="shared" si="9"/>
        <v>164.75728155339803</v>
      </c>
      <c r="J13" s="8">
        <f t="shared" si="7"/>
        <v>213.83838383838381</v>
      </c>
      <c r="K13" s="36">
        <f t="shared" si="10"/>
        <v>378.59566539178184</v>
      </c>
      <c r="L13" s="36"/>
      <c r="M13" s="24">
        <f t="shared" si="11"/>
        <v>109.83818770226534</v>
      </c>
      <c r="N13" s="24">
        <f t="shared" si="8"/>
        <v>95.039281705948355</v>
      </c>
      <c r="O13" s="24"/>
      <c r="P13" s="153">
        <f>(+M13*$B$5/$D$5+N13*$C$5/$D$5)</f>
        <v>100.95884410447516</v>
      </c>
      <c r="Q13" s="84">
        <f>+P13*(D$5/4)/100</f>
        <v>378.59566539178189</v>
      </c>
    </row>
    <row r="14" spans="1:20" ht="15" customHeight="1" x14ac:dyDescent="0.25">
      <c r="A14" s="11" t="s">
        <v>19</v>
      </c>
      <c r="B14" s="12">
        <f>+SUM(B10:B13)</f>
        <v>660</v>
      </c>
      <c r="C14" s="12">
        <f>+SUM(C10:C13)</f>
        <v>854.90000000000009</v>
      </c>
      <c r="D14" s="12">
        <f>+SUM(D10:D13)</f>
        <v>1514.9</v>
      </c>
      <c r="E14" s="69"/>
      <c r="F14" s="70"/>
      <c r="G14" s="70"/>
      <c r="H14" s="14"/>
      <c r="I14" s="12">
        <f>+SUM(I10:I13)</f>
        <v>643.06969304416054</v>
      </c>
      <c r="J14" s="12">
        <f>+SUM(J10:J13)</f>
        <v>867.90867862296432</v>
      </c>
      <c r="K14" s="71">
        <f>+SUM(K10:K13)</f>
        <v>1510.978371667125</v>
      </c>
      <c r="L14" s="71"/>
      <c r="M14" s="174">
        <f>AVERAGE(M10:M13)</f>
        <v>107.17828217402678</v>
      </c>
      <c r="N14" s="174">
        <f>AVERAGE(N10:N13)</f>
        <v>96.434297624773819</v>
      </c>
      <c r="O14" s="174"/>
      <c r="P14" s="176">
        <f>AVERAGE(P10:P13)</f>
        <v>100.731891444475</v>
      </c>
      <c r="Q14" s="87">
        <f>+SUM(Q10:Q13)</f>
        <v>1510.978371667125</v>
      </c>
    </row>
    <row r="15" spans="1:20" ht="10.5" customHeight="1" x14ac:dyDescent="0.25">
      <c r="A15" s="7"/>
      <c r="B15" s="8"/>
      <c r="C15" s="8"/>
      <c r="D15" s="8"/>
      <c r="E15" s="29"/>
      <c r="F15" s="30"/>
      <c r="G15" s="30"/>
      <c r="H15" s="9"/>
      <c r="I15" s="8"/>
      <c r="J15" s="8"/>
      <c r="K15" s="36"/>
      <c r="L15" s="36"/>
      <c r="M15" s="24"/>
      <c r="N15" s="24"/>
      <c r="O15" s="24"/>
      <c r="P15" s="153"/>
      <c r="Q15" s="86"/>
    </row>
    <row r="16" spans="1:20" ht="15" customHeight="1" x14ac:dyDescent="0.25">
      <c r="A16" s="7" t="s">
        <v>11</v>
      </c>
      <c r="B16" s="8">
        <v>174.2</v>
      </c>
      <c r="C16" s="8">
        <v>204.1</v>
      </c>
      <c r="D16" s="8">
        <f>SUM(B16:C16)</f>
        <v>378.29999999999995</v>
      </c>
      <c r="E16" s="28"/>
      <c r="F16" s="30">
        <v>102.5</v>
      </c>
      <c r="G16" s="30">
        <v>97</v>
      </c>
      <c r="H16" s="9"/>
      <c r="I16" s="8">
        <f t="shared" si="9"/>
        <v>169.95121951219511</v>
      </c>
      <c r="J16" s="8">
        <f t="shared" si="7"/>
        <v>210.41237113402062</v>
      </c>
      <c r="K16" s="36">
        <f t="shared" si="10"/>
        <v>380.3635906462157</v>
      </c>
      <c r="L16" s="36"/>
      <c r="M16" s="24">
        <f>+I16/(B$6/4)*100</f>
        <v>103.00073909830007</v>
      </c>
      <c r="N16" s="24">
        <f t="shared" ref="N16:N19" si="12">+J16/(C$6/4)*100</f>
        <v>98.450050828878517</v>
      </c>
      <c r="O16" s="24"/>
      <c r="P16" s="153">
        <f>(+M16*$B$6/$D$6+N16*$C$6/$D$6)</f>
        <v>100.4326597521198</v>
      </c>
      <c r="Q16" s="84">
        <f>+P16*(D$6/4)/100</f>
        <v>380.36359064621575</v>
      </c>
    </row>
    <row r="17" spans="1:17" ht="15" customHeight="1" x14ac:dyDescent="0.25">
      <c r="A17" s="7" t="s">
        <v>12</v>
      </c>
      <c r="B17" s="8">
        <v>180.4</v>
      </c>
      <c r="C17" s="8">
        <v>201.4</v>
      </c>
      <c r="D17" s="8">
        <f>SUM(B17:C17)</f>
        <v>381.8</v>
      </c>
      <c r="E17" s="28"/>
      <c r="F17" s="30">
        <v>102</v>
      </c>
      <c r="G17" s="30">
        <v>99</v>
      </c>
      <c r="H17" s="9"/>
      <c r="I17" s="8">
        <f t="shared" si="9"/>
        <v>176.86274509803923</v>
      </c>
      <c r="J17" s="8">
        <f t="shared" si="7"/>
        <v>203.43434343434345</v>
      </c>
      <c r="K17" s="36">
        <f t="shared" si="10"/>
        <v>380.29708853238265</v>
      </c>
      <c r="L17" s="36"/>
      <c r="M17" s="24">
        <f t="shared" ref="M17:M19" si="13">+I17/(B$6/4)*100</f>
        <v>107.18954248366013</v>
      </c>
      <c r="N17" s="24">
        <f t="shared" si="12"/>
        <v>95.185094600230869</v>
      </c>
      <c r="O17" s="24"/>
      <c r="P17" s="153">
        <f>(+M17*$B$6/$D$6+N17*$C$6/$D$6)</f>
        <v>100.41510027919537</v>
      </c>
      <c r="Q17" s="84">
        <f>+P17*(D$6/4)/100</f>
        <v>380.2970885323827</v>
      </c>
    </row>
    <row r="18" spans="1:17" ht="15" customHeight="1" x14ac:dyDescent="0.25">
      <c r="A18" s="7" t="s">
        <v>13</v>
      </c>
      <c r="B18" s="8">
        <v>188.9</v>
      </c>
      <c r="C18" s="8">
        <v>192.3</v>
      </c>
      <c r="D18" s="8">
        <f>SUM(B18:C18)</f>
        <v>381.20000000000005</v>
      </c>
      <c r="E18" s="28"/>
      <c r="F18" s="30">
        <v>101</v>
      </c>
      <c r="G18" s="30">
        <v>98.5</v>
      </c>
      <c r="H18" s="9"/>
      <c r="I18" s="8">
        <f t="shared" si="9"/>
        <v>187.02970297029705</v>
      </c>
      <c r="J18" s="8">
        <f t="shared" si="7"/>
        <v>195.2284263959391</v>
      </c>
      <c r="K18" s="36">
        <f t="shared" si="10"/>
        <v>382.25812936623618</v>
      </c>
      <c r="L18" s="36"/>
      <c r="M18" s="24">
        <f t="shared" si="13"/>
        <v>113.35133513351336</v>
      </c>
      <c r="N18" s="24">
        <f t="shared" si="12"/>
        <v>91.345620023833931</v>
      </c>
      <c r="O18" s="24"/>
      <c r="P18" s="153">
        <f>(+M18*$B$6/$D$6+N18*$C$6/$D$6)</f>
        <v>100.9329010142547</v>
      </c>
      <c r="Q18" s="84">
        <f>+P18*(D$6/4)/100</f>
        <v>382.25812936623612</v>
      </c>
    </row>
    <row r="19" spans="1:17" ht="15" customHeight="1" x14ac:dyDescent="0.25">
      <c r="A19" s="7" t="s">
        <v>14</v>
      </c>
      <c r="B19" s="8">
        <v>215.5</v>
      </c>
      <c r="C19" s="8">
        <v>171.7</v>
      </c>
      <c r="D19" s="8">
        <f>SUM(B19:C19)</f>
        <v>387.2</v>
      </c>
      <c r="E19" s="28"/>
      <c r="F19" s="30">
        <v>101.5</v>
      </c>
      <c r="G19" s="30">
        <v>99</v>
      </c>
      <c r="H19" s="9"/>
      <c r="I19" s="8">
        <f t="shared" si="9"/>
        <v>212.3152709359606</v>
      </c>
      <c r="J19" s="8">
        <f t="shared" si="7"/>
        <v>173.43434343434342</v>
      </c>
      <c r="K19" s="36">
        <f t="shared" si="10"/>
        <v>385.74961437030402</v>
      </c>
      <c r="L19" s="36"/>
      <c r="M19" s="24">
        <f t="shared" si="13"/>
        <v>128.67592177937007</v>
      </c>
      <c r="N19" s="24">
        <f t="shared" si="12"/>
        <v>81.148365158190856</v>
      </c>
      <c r="O19" s="24"/>
      <c r="P19" s="153">
        <f>(+M19*$B$6/$D$6+N19*$C$6/$D$6)</f>
        <v>101.85480609157146</v>
      </c>
      <c r="Q19" s="84">
        <f>+P19*(D$6/4)/100</f>
        <v>385.74961437030402</v>
      </c>
    </row>
    <row r="20" spans="1:17" ht="16.5" customHeight="1" x14ac:dyDescent="0.25">
      <c r="A20" s="11" t="s">
        <v>20</v>
      </c>
      <c r="B20" s="72">
        <f>+SUM(B16:B19)</f>
        <v>759</v>
      </c>
      <c r="C20" s="72">
        <f>+SUM(C16:C19)</f>
        <v>769.5</v>
      </c>
      <c r="D20" s="72">
        <f>+SUM(D16:D19)</f>
        <v>1528.5</v>
      </c>
      <c r="E20" s="73"/>
      <c r="F20" s="74"/>
      <c r="G20" s="74"/>
      <c r="H20" s="75"/>
      <c r="I20" s="72">
        <f>+SUM(I16:I19)</f>
        <v>746.15893851649196</v>
      </c>
      <c r="J20" s="72">
        <f>+SUM(J16:J19)</f>
        <v>782.50948439864658</v>
      </c>
      <c r="K20" s="76">
        <f>+SUM(K16:K19)</f>
        <v>1528.6684229151385</v>
      </c>
      <c r="L20" s="76"/>
      <c r="M20" s="174">
        <f>AVERAGE(M16:M19)</f>
        <v>113.05438462371092</v>
      </c>
      <c r="N20" s="174">
        <f>AVERAGE(N16:N19)</f>
        <v>91.53228265278355</v>
      </c>
      <c r="O20" s="177"/>
      <c r="P20" s="176">
        <f>AVERAGE(P16:P19)</f>
        <v>100.90886678428534</v>
      </c>
      <c r="Q20" s="88">
        <f>+SUM(Q16:Q19)</f>
        <v>1528.6684229151385</v>
      </c>
    </row>
    <row r="21" spans="1:17" ht="9.75" customHeight="1" x14ac:dyDescent="0.25">
      <c r="A21" s="7"/>
      <c r="B21" s="8"/>
      <c r="C21" s="8"/>
      <c r="D21" s="8"/>
      <c r="E21" s="29"/>
      <c r="F21" s="30"/>
      <c r="G21" s="30"/>
      <c r="H21" s="9"/>
      <c r="I21" s="8"/>
      <c r="J21" s="8"/>
      <c r="K21" s="36"/>
      <c r="L21" s="36"/>
      <c r="M21" s="24"/>
      <c r="N21" s="24"/>
      <c r="O21" s="24"/>
      <c r="P21" s="153"/>
      <c r="Q21" s="86"/>
    </row>
    <row r="22" spans="1:17" ht="15" customHeight="1" x14ac:dyDescent="0.25">
      <c r="A22" s="7" t="s">
        <v>22</v>
      </c>
      <c r="B22" s="8">
        <v>224.7</v>
      </c>
      <c r="C22" s="8">
        <v>166</v>
      </c>
      <c r="D22" s="8">
        <f t="shared" ref="D22:D25" si="14">SUM(B22:C22)</f>
        <v>390.7</v>
      </c>
      <c r="E22" s="28"/>
      <c r="F22" s="30">
        <v>100.5</v>
      </c>
      <c r="G22" s="30">
        <v>100</v>
      </c>
      <c r="H22" s="9"/>
      <c r="I22" s="8">
        <f t="shared" ref="I22:I25" si="15">+B22/F22*100</f>
        <v>223.58208955223881</v>
      </c>
      <c r="J22" s="8">
        <f t="shared" ref="J22:J25" si="16">+C22/G22*100</f>
        <v>166</v>
      </c>
      <c r="K22" s="36">
        <f t="shared" ref="K22:K25" si="17">+I22+J22</f>
        <v>389.58208955223881</v>
      </c>
      <c r="L22" s="36"/>
      <c r="M22" s="24">
        <f>+I22/(B$7/4)*100</f>
        <v>117.82982321593613</v>
      </c>
      <c r="N22" s="24">
        <f t="shared" ref="N22:N25" si="18">+J22/(C$7/4)*100</f>
        <v>86.289798570500324</v>
      </c>
      <c r="O22" s="24"/>
      <c r="P22" s="153">
        <f>(+M22*$B$7/$D$7+N22*$C$7/$D$7)</f>
        <v>101.95147911082468</v>
      </c>
      <c r="Q22" s="84">
        <f>+P22*(D$7/4)/100</f>
        <v>389.58208955223881</v>
      </c>
    </row>
    <row r="23" spans="1:17" ht="15" customHeight="1" x14ac:dyDescent="0.25">
      <c r="A23" s="7" t="s">
        <v>23</v>
      </c>
      <c r="B23" s="8">
        <v>235.8</v>
      </c>
      <c r="C23" s="8">
        <v>156.30000000000001</v>
      </c>
      <c r="D23" s="8">
        <f t="shared" si="14"/>
        <v>392.1</v>
      </c>
      <c r="E23" s="28"/>
      <c r="F23" s="30">
        <v>99.5</v>
      </c>
      <c r="G23" s="30">
        <v>101</v>
      </c>
      <c r="H23" s="9"/>
      <c r="I23" s="8">
        <f t="shared" si="15"/>
        <v>236.98492462311557</v>
      </c>
      <c r="J23" s="8">
        <f t="shared" si="16"/>
        <v>154.75247524752476</v>
      </c>
      <c r="K23" s="36">
        <f t="shared" si="17"/>
        <v>391.73739987064033</v>
      </c>
      <c r="L23" s="36"/>
      <c r="M23" s="24">
        <f t="shared" ref="M23:M25" si="19">+I23/(B$7/4)*100</f>
        <v>124.89324090809779</v>
      </c>
      <c r="N23" s="24">
        <f t="shared" si="18"/>
        <v>80.443132032501495</v>
      </c>
      <c r="O23" s="24"/>
      <c r="P23" s="153">
        <f>(+M23*$B$7/$D$7+N23*$C$7/$D$7)</f>
        <v>102.51551190595755</v>
      </c>
      <c r="Q23" s="84">
        <f>+P23*(D$7/4)/100</f>
        <v>391.73739987064027</v>
      </c>
    </row>
    <row r="24" spans="1:17" ht="15" customHeight="1" x14ac:dyDescent="0.25">
      <c r="A24" s="7" t="s">
        <v>24</v>
      </c>
      <c r="B24" s="8">
        <v>242.9</v>
      </c>
      <c r="C24" s="8">
        <v>148.5</v>
      </c>
      <c r="D24" s="8">
        <f t="shared" si="14"/>
        <v>391.4</v>
      </c>
      <c r="E24" s="28"/>
      <c r="F24" s="30">
        <v>99</v>
      </c>
      <c r="G24" s="30">
        <v>101.5</v>
      </c>
      <c r="H24" s="9"/>
      <c r="I24" s="8">
        <f t="shared" si="15"/>
        <v>245.35353535353534</v>
      </c>
      <c r="J24" s="8">
        <f t="shared" si="16"/>
        <v>146.30541871921184</v>
      </c>
      <c r="K24" s="36">
        <f t="shared" si="17"/>
        <v>391.65895407274718</v>
      </c>
      <c r="L24" s="36"/>
      <c r="M24" s="24">
        <f t="shared" si="19"/>
        <v>129.30357594389216</v>
      </c>
      <c r="N24" s="24">
        <f t="shared" si="18"/>
        <v>76.05219946417769</v>
      </c>
      <c r="O24" s="24"/>
      <c r="P24" s="153">
        <f>(+M24*$B$7/$D$7+N24*$C$7/$D$7)</f>
        <v>102.4949830743205</v>
      </c>
      <c r="Q24" s="84">
        <f>+P24*(D$7/4)/100</f>
        <v>391.65895407274724</v>
      </c>
    </row>
    <row r="25" spans="1:17" ht="15" customHeight="1" x14ac:dyDescent="0.25">
      <c r="A25" s="7" t="s">
        <v>25</v>
      </c>
      <c r="B25" s="8">
        <v>245.4</v>
      </c>
      <c r="C25" s="8">
        <v>144.80000000000001</v>
      </c>
      <c r="D25" s="8">
        <f t="shared" si="14"/>
        <v>390.20000000000005</v>
      </c>
      <c r="E25" s="28"/>
      <c r="F25" s="30">
        <v>98.5</v>
      </c>
      <c r="G25" s="30">
        <v>102</v>
      </c>
      <c r="H25" s="9"/>
      <c r="I25" s="8">
        <f t="shared" si="15"/>
        <v>249.13705583756345</v>
      </c>
      <c r="J25" s="8">
        <f t="shared" si="16"/>
        <v>141.9607843137255</v>
      </c>
      <c r="K25" s="36">
        <f t="shared" si="17"/>
        <v>391.09784015128895</v>
      </c>
      <c r="L25" s="36"/>
      <c r="M25" s="24">
        <f t="shared" si="19"/>
        <v>131.29752613310325</v>
      </c>
      <c r="N25" s="24">
        <f t="shared" si="18"/>
        <v>73.793780020130214</v>
      </c>
      <c r="O25" s="24"/>
      <c r="P25" s="153">
        <f>(+M25*$B$7/$D$7+N25*$C$7/$D$7)</f>
        <v>102.34814266307856</v>
      </c>
      <c r="Q25" s="84">
        <f>+P25*(D$7/4)/100</f>
        <v>391.09784015128901</v>
      </c>
    </row>
    <row r="26" spans="1:17" ht="17.25" customHeight="1" thickBot="1" x14ac:dyDescent="0.3">
      <c r="A26" s="77" t="s">
        <v>21</v>
      </c>
      <c r="B26" s="78">
        <f>+SUM(B22:B25)</f>
        <v>948.8</v>
      </c>
      <c r="C26" s="78">
        <f>+SUM(C22:C25)</f>
        <v>615.6</v>
      </c>
      <c r="D26" s="78">
        <f>+SUM(D22:D25)</f>
        <v>1564.3999999999999</v>
      </c>
      <c r="E26" s="79"/>
      <c r="F26" s="80"/>
      <c r="G26" s="80"/>
      <c r="H26" s="81"/>
      <c r="I26" s="78">
        <f>+SUM(I22:I25)</f>
        <v>955.05760536645323</v>
      </c>
      <c r="J26" s="78">
        <f>+SUM(J22:J25)</f>
        <v>609.01867828046215</v>
      </c>
      <c r="K26" s="82">
        <f>+SUM(K22:K25)</f>
        <v>1564.0762836469153</v>
      </c>
      <c r="L26" s="82"/>
      <c r="M26" s="178">
        <f>AVERAGE(M22:M25)</f>
        <v>125.83104155025734</v>
      </c>
      <c r="N26" s="178">
        <f>AVERAGE(N22:N25)</f>
        <v>79.144727521827434</v>
      </c>
      <c r="O26" s="178"/>
      <c r="P26" s="179">
        <f>AVERAGE(P22:P25)</f>
        <v>102.32752918854533</v>
      </c>
      <c r="Q26" s="89">
        <f>+SUM(Q22:Q25)</f>
        <v>1564.0762836469153</v>
      </c>
    </row>
    <row r="28" spans="1:17" x14ac:dyDescent="0.25">
      <c r="Q28" s="2"/>
    </row>
  </sheetData>
  <mergeCells count="9">
    <mergeCell ref="A1:Q1"/>
    <mergeCell ref="F2:G2"/>
    <mergeCell ref="I2:J2"/>
    <mergeCell ref="B2:D2"/>
    <mergeCell ref="B3:D3"/>
    <mergeCell ref="F3:G3"/>
    <mergeCell ref="I3:J3"/>
    <mergeCell ref="M2:N2"/>
    <mergeCell ref="M3:N3"/>
  </mergeCells>
  <pageMargins left="0.7" right="0.7" top="0.75" bottom="0.75" header="0.3" footer="0.3"/>
  <pageSetup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0"/>
  <sheetViews>
    <sheetView zoomScale="130" zoomScaleNormal="130" workbookViewId="0">
      <selection activeCell="B8" sqref="B8"/>
    </sheetView>
  </sheetViews>
  <sheetFormatPr defaultRowHeight="15" x14ac:dyDescent="0.25"/>
  <cols>
    <col min="1" max="1" width="8.42578125" customWidth="1"/>
    <col min="2" max="3" width="6.42578125" customWidth="1"/>
    <col min="4" max="4" width="6.42578125" style="44" customWidth="1"/>
    <col min="5" max="5" width="2" customWidth="1"/>
    <col min="6" max="7" width="6.42578125" customWidth="1"/>
    <col min="8" max="8" width="2" customWidth="1"/>
    <col min="9" max="10" width="5.85546875" customWidth="1"/>
    <col min="11" max="11" width="1.42578125" customWidth="1"/>
    <col min="12" max="13" width="6" customWidth="1"/>
    <col min="14" max="14" width="0.7109375" customWidth="1"/>
    <col min="15" max="15" width="9" customWidth="1"/>
    <col min="16" max="16" width="9.140625" customWidth="1"/>
    <col min="17" max="17" width="9.5703125" customWidth="1"/>
  </cols>
  <sheetData>
    <row r="1" spans="1:25" ht="16.5" customHeight="1" thickBot="1" x14ac:dyDescent="0.3">
      <c r="A1" s="217" t="s">
        <v>134</v>
      </c>
      <c r="B1" s="217"/>
      <c r="C1" s="217"/>
      <c r="D1" s="217"/>
      <c r="E1" s="217"/>
      <c r="F1" s="217"/>
      <c r="G1" s="217"/>
      <c r="H1" s="217"/>
      <c r="I1" s="217"/>
      <c r="J1" s="217"/>
      <c r="K1" s="217"/>
      <c r="L1" s="217"/>
      <c r="M1" s="217"/>
      <c r="N1" s="217"/>
      <c r="O1" s="217"/>
      <c r="P1" s="217"/>
      <c r="Q1" s="217"/>
    </row>
    <row r="2" spans="1:25" ht="89.25" customHeight="1" x14ac:dyDescent="0.25">
      <c r="A2" s="5"/>
      <c r="B2" s="218" t="s">
        <v>15</v>
      </c>
      <c r="C2" s="218"/>
      <c r="D2" s="218"/>
      <c r="E2" s="5"/>
      <c r="F2" s="218" t="s">
        <v>74</v>
      </c>
      <c r="G2" s="218"/>
      <c r="H2" s="15"/>
      <c r="I2" s="218" t="s">
        <v>17</v>
      </c>
      <c r="J2" s="218"/>
      <c r="K2" s="97"/>
      <c r="L2" s="218" t="s">
        <v>113</v>
      </c>
      <c r="M2" s="218"/>
      <c r="N2" s="97"/>
      <c r="O2" s="127" t="s">
        <v>72</v>
      </c>
      <c r="P2" s="127" t="s">
        <v>114</v>
      </c>
      <c r="Q2" s="127" t="s">
        <v>115</v>
      </c>
    </row>
    <row r="3" spans="1:25" ht="18.75" customHeight="1" x14ac:dyDescent="0.25">
      <c r="A3" s="23"/>
      <c r="B3" s="219" t="s">
        <v>4</v>
      </c>
      <c r="C3" s="220"/>
      <c r="D3" s="220"/>
      <c r="E3" s="23"/>
      <c r="F3" s="219" t="s">
        <v>5</v>
      </c>
      <c r="G3" s="220"/>
      <c r="H3" s="19"/>
      <c r="I3" s="219" t="s">
        <v>16</v>
      </c>
      <c r="J3" s="220"/>
      <c r="K3" s="18"/>
      <c r="L3" s="219" t="s">
        <v>6</v>
      </c>
      <c r="M3" s="220"/>
      <c r="N3" s="99"/>
      <c r="O3" s="98" t="s">
        <v>48</v>
      </c>
      <c r="P3" s="98" t="s">
        <v>71</v>
      </c>
      <c r="Q3" s="98" t="s">
        <v>75</v>
      </c>
    </row>
    <row r="4" spans="1:25" ht="15.75" customHeight="1" thickBot="1" x14ac:dyDescent="0.3">
      <c r="A4" s="6"/>
      <c r="B4" s="21" t="s">
        <v>0</v>
      </c>
      <c r="C4" s="21" t="s">
        <v>1</v>
      </c>
      <c r="D4" s="21" t="s">
        <v>49</v>
      </c>
      <c r="E4" s="21"/>
      <c r="F4" s="21" t="s">
        <v>0</v>
      </c>
      <c r="G4" s="21" t="s">
        <v>1</v>
      </c>
      <c r="H4" s="16"/>
      <c r="I4" s="21" t="s">
        <v>0</v>
      </c>
      <c r="J4" s="21" t="s">
        <v>1</v>
      </c>
      <c r="K4" s="35"/>
      <c r="L4" s="21" t="s">
        <v>0</v>
      </c>
      <c r="M4" s="21" t="s">
        <v>1</v>
      </c>
      <c r="N4" s="21"/>
      <c r="O4" s="21" t="s">
        <v>49</v>
      </c>
      <c r="P4" s="21" t="s">
        <v>49</v>
      </c>
      <c r="Q4" s="21" t="s">
        <v>49</v>
      </c>
    </row>
    <row r="5" spans="1:25" x14ac:dyDescent="0.25">
      <c r="A5" s="11">
        <v>2010</v>
      </c>
      <c r="B5" s="8">
        <v>600</v>
      </c>
      <c r="C5" s="8">
        <v>900</v>
      </c>
      <c r="D5" s="8">
        <f>SUM(B5:C5)</f>
        <v>1500</v>
      </c>
      <c r="E5" s="13"/>
      <c r="F5" s="8"/>
      <c r="G5" s="8"/>
      <c r="H5" s="26"/>
      <c r="I5" s="27"/>
      <c r="J5" s="27"/>
      <c r="K5" s="36"/>
      <c r="L5" s="27"/>
      <c r="M5" s="27"/>
      <c r="N5" s="27"/>
      <c r="O5" s="83"/>
      <c r="P5" s="83"/>
      <c r="Q5" s="83"/>
      <c r="S5" s="3"/>
    </row>
    <row r="6" spans="1:25" x14ac:dyDescent="0.25">
      <c r="A6" s="11">
        <v>2011</v>
      </c>
      <c r="B6" s="8">
        <v>660</v>
      </c>
      <c r="C6" s="8">
        <v>854.90000000000009</v>
      </c>
      <c r="D6" s="8">
        <f>SUM(B6:C6)</f>
        <v>1514.9</v>
      </c>
      <c r="E6" s="13"/>
      <c r="F6" s="24">
        <v>102.63273283424301</v>
      </c>
      <c r="G6" s="24">
        <v>98.501146613304513</v>
      </c>
      <c r="H6" s="26"/>
      <c r="I6" s="27">
        <f t="shared" ref="I6:I8" si="0">+B6/F6*100</f>
        <v>643.06969304416054</v>
      </c>
      <c r="J6" s="27">
        <f t="shared" ref="J6:J8" si="1">+C6/G6*100</f>
        <v>867.90867862296443</v>
      </c>
      <c r="K6" s="36"/>
      <c r="L6" s="30">
        <f t="shared" ref="L6:M8" si="2">+I6/B5*100</f>
        <v>107.17828217402676</v>
      </c>
      <c r="M6" s="30">
        <f t="shared" si="2"/>
        <v>96.434297624773819</v>
      </c>
      <c r="N6" s="27"/>
      <c r="O6" s="136">
        <f>(+L6*B5/D5+M6*C5/D5)</f>
        <v>100.731891444475</v>
      </c>
      <c r="P6" s="136">
        <f>1/((1/L6)*B6/D6+(1/M6)*C6/D6)</f>
        <v>100.83826314135966</v>
      </c>
      <c r="Q6" s="136">
        <f>GEOMEAN(O6:P6)</f>
        <v>100.78506325941778</v>
      </c>
      <c r="S6" s="191"/>
      <c r="T6" s="190"/>
    </row>
    <row r="7" spans="1:25" x14ac:dyDescent="0.25">
      <c r="A7" s="11">
        <v>2012</v>
      </c>
      <c r="B7" s="8">
        <v>759</v>
      </c>
      <c r="C7" s="8">
        <v>769.5</v>
      </c>
      <c r="D7" s="8">
        <f>SUM(B7:C7)</f>
        <v>1528.5</v>
      </c>
      <c r="E7" s="13"/>
      <c r="F7" s="24">
        <v>101.72095525774154</v>
      </c>
      <c r="G7" s="24">
        <v>98.337466234208748</v>
      </c>
      <c r="H7" s="26"/>
      <c r="I7" s="27">
        <f t="shared" si="0"/>
        <v>746.15893851649196</v>
      </c>
      <c r="J7" s="27">
        <f t="shared" si="1"/>
        <v>782.50948439864658</v>
      </c>
      <c r="K7" s="36"/>
      <c r="L7" s="30">
        <f t="shared" si="2"/>
        <v>113.05438462371092</v>
      </c>
      <c r="M7" s="30">
        <f t="shared" si="2"/>
        <v>91.532282652783536</v>
      </c>
      <c r="N7" s="27"/>
      <c r="O7" s="136">
        <f>(+L7*B6/D6+M7*C6/D6)</f>
        <v>100.90886678428534</v>
      </c>
      <c r="P7" s="136">
        <f t="shared" ref="P7:P8" si="3">1/((1/L7)*B7/D7+(1/M7)*C7/D7)</f>
        <v>101.08824096898157</v>
      </c>
      <c r="Q7" s="136">
        <f>GEOMEAN(O7:P7)</f>
        <v>100.99851405538942</v>
      </c>
      <c r="S7" s="191"/>
    </row>
    <row r="8" spans="1:25" ht="15.75" thickBot="1" x14ac:dyDescent="0.3">
      <c r="A8" s="77">
        <v>2013</v>
      </c>
      <c r="B8" s="22">
        <v>948.8</v>
      </c>
      <c r="C8" s="22">
        <v>615.6</v>
      </c>
      <c r="D8" s="22">
        <f>SUM(B8:C8)</f>
        <v>1564.4</v>
      </c>
      <c r="E8" s="130"/>
      <c r="F8" s="59">
        <v>99.344792886702137</v>
      </c>
      <c r="G8" s="59">
        <v>101.08064365745234</v>
      </c>
      <c r="H8" s="131"/>
      <c r="I8" s="100">
        <f t="shared" si="0"/>
        <v>955.05760536645323</v>
      </c>
      <c r="J8" s="100">
        <f t="shared" si="1"/>
        <v>609.01867828046215</v>
      </c>
      <c r="K8" s="132"/>
      <c r="L8" s="180">
        <f t="shared" si="2"/>
        <v>125.83104155025735</v>
      </c>
      <c r="M8" s="180">
        <f t="shared" si="2"/>
        <v>79.144727521827434</v>
      </c>
      <c r="N8" s="100"/>
      <c r="O8" s="181">
        <f>(+L8*B7/D7+M8*C7/D7)</f>
        <v>102.32752918854533</v>
      </c>
      <c r="P8" s="181">
        <f t="shared" si="3"/>
        <v>102.12537962538195</v>
      </c>
      <c r="Q8" s="181">
        <f>GEOMEAN(O8:P8)</f>
        <v>102.22640443890974</v>
      </c>
      <c r="S8" s="191"/>
      <c r="U8" s="189"/>
      <c r="V8" s="189"/>
      <c r="W8" s="189"/>
      <c r="X8" s="189"/>
      <c r="Y8" s="189"/>
    </row>
    <row r="9" spans="1:25" x14ac:dyDescent="0.25">
      <c r="S9" s="3"/>
      <c r="U9" s="189"/>
      <c r="V9" s="189"/>
      <c r="W9" s="189"/>
      <c r="X9" s="189"/>
      <c r="Y9" s="189"/>
    </row>
    <row r="10" spans="1:25" x14ac:dyDescent="0.25">
      <c r="S10" s="3"/>
    </row>
  </sheetData>
  <mergeCells count="9">
    <mergeCell ref="B3:D3"/>
    <mergeCell ref="F3:G3"/>
    <mergeCell ref="I3:J3"/>
    <mergeCell ref="L3:M3"/>
    <mergeCell ref="A1:Q1"/>
    <mergeCell ref="B2:D2"/>
    <mergeCell ref="F2:G2"/>
    <mergeCell ref="I2:J2"/>
    <mergeCell ref="L2:M2"/>
  </mergeCells>
  <pageMargins left="0.7" right="0.7" top="0.75" bottom="0.75" header="0.3" footer="0.3"/>
  <pageSetup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zoomScale="130" zoomScaleNormal="130" workbookViewId="0">
      <selection sqref="A1:Q1"/>
    </sheetView>
  </sheetViews>
  <sheetFormatPr defaultRowHeight="15" x14ac:dyDescent="0.25"/>
  <cols>
    <col min="1" max="1" width="8.42578125" customWidth="1"/>
    <col min="2" max="3" width="6.42578125" customWidth="1"/>
    <col min="4" max="4" width="6.42578125" style="44" customWidth="1"/>
    <col min="5" max="5" width="2" customWidth="1"/>
    <col min="6" max="7" width="6.42578125" customWidth="1"/>
    <col min="8" max="8" width="2" customWidth="1"/>
    <col min="9" max="10" width="6.42578125" customWidth="1"/>
    <col min="11" max="11" width="1.42578125" customWidth="1"/>
    <col min="12" max="13" width="6" customWidth="1"/>
    <col min="14" max="14" width="0.7109375" customWidth="1"/>
    <col min="15" max="15" width="9" customWidth="1"/>
    <col min="16" max="16" width="9.140625" customWidth="1"/>
    <col min="17" max="17" width="9.5703125" customWidth="1"/>
  </cols>
  <sheetData>
    <row r="1" spans="1:17" ht="16.5" customHeight="1" thickBot="1" x14ac:dyDescent="0.3">
      <c r="A1" s="217" t="s">
        <v>135</v>
      </c>
      <c r="B1" s="217"/>
      <c r="C1" s="217"/>
      <c r="D1" s="217"/>
      <c r="E1" s="217"/>
      <c r="F1" s="217"/>
      <c r="G1" s="217"/>
      <c r="H1" s="217"/>
      <c r="I1" s="217"/>
      <c r="J1" s="217"/>
      <c r="K1" s="217"/>
      <c r="L1" s="217"/>
      <c r="M1" s="217"/>
      <c r="N1" s="217"/>
      <c r="O1" s="217"/>
      <c r="P1" s="217"/>
      <c r="Q1" s="217"/>
    </row>
    <row r="2" spans="1:17" ht="89.25" customHeight="1" x14ac:dyDescent="0.25">
      <c r="A2" s="5"/>
      <c r="B2" s="218" t="s">
        <v>15</v>
      </c>
      <c r="C2" s="218"/>
      <c r="D2" s="218"/>
      <c r="E2" s="5"/>
      <c r="F2" s="218" t="s">
        <v>108</v>
      </c>
      <c r="G2" s="218"/>
      <c r="H2" s="15"/>
      <c r="I2" s="218" t="s">
        <v>17</v>
      </c>
      <c r="J2" s="218"/>
      <c r="K2" s="127"/>
      <c r="L2" s="218" t="s">
        <v>109</v>
      </c>
      <c r="M2" s="218"/>
      <c r="N2" s="127"/>
      <c r="O2" s="127" t="s">
        <v>110</v>
      </c>
      <c r="P2" s="127" t="s">
        <v>111</v>
      </c>
      <c r="Q2" s="127" t="s">
        <v>112</v>
      </c>
    </row>
    <row r="3" spans="1:17" ht="18.75" customHeight="1" x14ac:dyDescent="0.25">
      <c r="A3" s="23"/>
      <c r="B3" s="219" t="s">
        <v>4</v>
      </c>
      <c r="C3" s="220"/>
      <c r="D3" s="220"/>
      <c r="E3" s="23"/>
      <c r="F3" s="219" t="s">
        <v>5</v>
      </c>
      <c r="G3" s="220"/>
      <c r="H3" s="19"/>
      <c r="I3" s="219" t="s">
        <v>16</v>
      </c>
      <c r="J3" s="220"/>
      <c r="K3" s="18"/>
      <c r="L3" s="219" t="s">
        <v>6</v>
      </c>
      <c r="M3" s="220"/>
      <c r="N3" s="129"/>
      <c r="O3" s="128" t="s">
        <v>48</v>
      </c>
      <c r="P3" s="128" t="s">
        <v>71</v>
      </c>
      <c r="Q3" s="128" t="s">
        <v>75</v>
      </c>
    </row>
    <row r="4" spans="1:17" ht="15.75" customHeight="1" thickBot="1" x14ac:dyDescent="0.3">
      <c r="A4" s="6"/>
      <c r="B4" s="21" t="s">
        <v>0</v>
      </c>
      <c r="C4" s="21" t="s">
        <v>1</v>
      </c>
      <c r="D4" s="21" t="s">
        <v>49</v>
      </c>
      <c r="E4" s="21"/>
      <c r="F4" s="21" t="s">
        <v>0</v>
      </c>
      <c r="G4" s="21" t="s">
        <v>1</v>
      </c>
      <c r="H4" s="16"/>
      <c r="I4" s="21" t="s">
        <v>0</v>
      </c>
      <c r="J4" s="21" t="s">
        <v>1</v>
      </c>
      <c r="K4" s="35"/>
      <c r="L4" s="21" t="s">
        <v>0</v>
      </c>
      <c r="M4" s="21" t="s">
        <v>1</v>
      </c>
      <c r="N4" s="21"/>
      <c r="O4" s="21" t="s">
        <v>49</v>
      </c>
      <c r="P4" s="21" t="s">
        <v>49</v>
      </c>
      <c r="Q4" s="21" t="s">
        <v>49</v>
      </c>
    </row>
    <row r="5" spans="1:17" ht="21.75" customHeight="1" x14ac:dyDescent="0.25">
      <c r="A5" s="11">
        <v>2010</v>
      </c>
      <c r="B5" s="8">
        <v>150</v>
      </c>
      <c r="C5" s="8">
        <v>225</v>
      </c>
      <c r="D5" s="8">
        <f>+B5+C5</f>
        <v>375</v>
      </c>
      <c r="E5" s="13"/>
      <c r="F5" s="8"/>
      <c r="G5" s="8"/>
      <c r="H5" s="26"/>
      <c r="I5" s="27"/>
      <c r="J5" s="27"/>
      <c r="K5" s="36"/>
      <c r="L5" s="27"/>
      <c r="M5" s="27"/>
      <c r="N5" s="27"/>
      <c r="O5" s="83">
        <v>100</v>
      </c>
      <c r="P5" s="83">
        <v>100</v>
      </c>
      <c r="Q5" s="83">
        <v>100</v>
      </c>
    </row>
    <row r="6" spans="1:17" s="147" customFormat="1" ht="15" customHeight="1" x14ac:dyDescent="0.25">
      <c r="A6" s="7" t="s">
        <v>7</v>
      </c>
      <c r="B6" s="8">
        <v>159.69999999999999</v>
      </c>
      <c r="C6" s="8">
        <v>218.9</v>
      </c>
      <c r="D6" s="8">
        <v>378.6</v>
      </c>
      <c r="E6" s="29"/>
      <c r="F6" s="30">
        <v>102</v>
      </c>
      <c r="G6" s="30">
        <v>99</v>
      </c>
      <c r="H6" s="9"/>
      <c r="I6" s="8">
        <f>B6/F6*100</f>
        <v>156.56862745098039</v>
      </c>
      <c r="J6" s="8">
        <f t="shared" ref="J6:J17" si="0">C6/G6*100</f>
        <v>221.11111111111111</v>
      </c>
      <c r="K6" s="36"/>
      <c r="L6" s="24">
        <f>(I6/(B5))*100</f>
        <v>104.37908496732027</v>
      </c>
      <c r="M6" s="24">
        <f>(J6/(C5))*100</f>
        <v>98.271604938271608</v>
      </c>
      <c r="N6" s="8"/>
      <c r="O6" s="153">
        <f>L6*B5/D5+M6*C5/D5</f>
        <v>100.71459694989107</v>
      </c>
      <c r="P6" s="153">
        <f>((L6)^-1*B6/D6+(M6)^-1*C6/D6)^-1</f>
        <v>100.75848303393214</v>
      </c>
      <c r="Q6" s="153">
        <f>GEOMEAN(O6:P6)</f>
        <v>100.73653760202856</v>
      </c>
    </row>
    <row r="7" spans="1:17" ht="15.75" customHeight="1" x14ac:dyDescent="0.25">
      <c r="A7" s="7" t="s">
        <v>8</v>
      </c>
      <c r="B7" s="8">
        <v>163.19999999999999</v>
      </c>
      <c r="C7" s="8">
        <v>213.7</v>
      </c>
      <c r="D7" s="8">
        <v>376.9</v>
      </c>
      <c r="E7" s="29"/>
      <c r="F7" s="30">
        <v>100.49019607843137</v>
      </c>
      <c r="G7" s="30">
        <v>98.98989898989899</v>
      </c>
      <c r="H7" s="9"/>
      <c r="I7" s="8">
        <f t="shared" ref="I7:I17" si="1">B7/F7*100</f>
        <v>162.40390243902439</v>
      </c>
      <c r="J7" s="8">
        <f t="shared" si="0"/>
        <v>215.88061224489797</v>
      </c>
      <c r="K7" s="36"/>
      <c r="L7" s="24">
        <f t="shared" ref="L7:M17" si="2">(I7/B6)*100</f>
        <v>101.69311361241353</v>
      </c>
      <c r="M7" s="24">
        <f t="shared" si="2"/>
        <v>98.62065429186751</v>
      </c>
      <c r="N7" s="8"/>
      <c r="O7" s="153">
        <f t="shared" ref="O7:O17" si="3">L7*B6/D6+M7*C6/D6</f>
        <v>99.916670545145905</v>
      </c>
      <c r="P7" s="153">
        <f t="shared" ref="P7:P17" si="4">((L7)^-1*B7/D7+(M7)^-1*C7/D7)^-1</f>
        <v>99.92795535744844</v>
      </c>
      <c r="Q7" s="153">
        <f t="shared" ref="Q7:Q17" si="5">GEOMEAN(O7:P7)</f>
        <v>99.922312791989668</v>
      </c>
    </row>
    <row r="8" spans="1:17" ht="15" customHeight="1" x14ac:dyDescent="0.25">
      <c r="A8" s="7" t="s">
        <v>9</v>
      </c>
      <c r="B8" s="8">
        <v>167.4</v>
      </c>
      <c r="C8" s="8">
        <v>210.6</v>
      </c>
      <c r="D8" s="8">
        <v>378</v>
      </c>
      <c r="E8" s="29"/>
      <c r="F8" s="30">
        <v>100.48780487804878</v>
      </c>
      <c r="G8" s="30">
        <v>100</v>
      </c>
      <c r="H8" s="9"/>
      <c r="I8" s="8">
        <f t="shared" si="1"/>
        <v>166.58737864077671</v>
      </c>
      <c r="J8" s="8">
        <f t="shared" si="0"/>
        <v>210.6</v>
      </c>
      <c r="K8" s="36"/>
      <c r="L8" s="24">
        <f t="shared" si="2"/>
        <v>102.07559965733867</v>
      </c>
      <c r="M8" s="24">
        <f t="shared" si="2"/>
        <v>98.549368273280308</v>
      </c>
      <c r="N8" s="8"/>
      <c r="O8" s="153">
        <f t="shared" si="3"/>
        <v>100.07624798110288</v>
      </c>
      <c r="P8" s="153">
        <f t="shared" si="4"/>
        <v>100.08046216018299</v>
      </c>
      <c r="Q8" s="153">
        <f t="shared" si="5"/>
        <v>100.07835504846118</v>
      </c>
    </row>
    <row r="9" spans="1:17" ht="15" customHeight="1" x14ac:dyDescent="0.25">
      <c r="A9" s="7" t="s">
        <v>10</v>
      </c>
      <c r="B9" s="8">
        <v>169.7</v>
      </c>
      <c r="C9" s="8">
        <v>211.7</v>
      </c>
      <c r="D9" s="8">
        <v>381.4</v>
      </c>
      <c r="E9" s="29"/>
      <c r="F9" s="30">
        <v>100</v>
      </c>
      <c r="G9" s="30">
        <v>101.0204081632653</v>
      </c>
      <c r="H9" s="9"/>
      <c r="I9" s="8">
        <f t="shared" si="1"/>
        <v>169.7</v>
      </c>
      <c r="J9" s="8">
        <f t="shared" si="0"/>
        <v>209.56161616161614</v>
      </c>
      <c r="K9" s="36"/>
      <c r="L9" s="24">
        <f t="shared" si="2"/>
        <v>101.37395459976103</v>
      </c>
      <c r="M9" s="24">
        <f t="shared" si="2"/>
        <v>99.506940247680987</v>
      </c>
      <c r="N9" s="8"/>
      <c r="O9" s="153">
        <f t="shared" si="3"/>
        <v>100.33376088931644</v>
      </c>
      <c r="P9" s="153">
        <f t="shared" si="4"/>
        <v>100.32908687786205</v>
      </c>
      <c r="Q9" s="153">
        <f t="shared" si="5"/>
        <v>100.33142385637147</v>
      </c>
    </row>
    <row r="10" spans="1:17" ht="15" customHeight="1" x14ac:dyDescent="0.25">
      <c r="A10" s="7" t="s">
        <v>11</v>
      </c>
      <c r="B10" s="8">
        <v>174.2</v>
      </c>
      <c r="C10" s="8">
        <v>204.1</v>
      </c>
      <c r="D10" s="8">
        <v>378.29999999999995</v>
      </c>
      <c r="E10" s="28"/>
      <c r="F10" s="30">
        <v>102.1268203883495</v>
      </c>
      <c r="G10" s="30">
        <v>96.51010101010101</v>
      </c>
      <c r="H10" s="9"/>
      <c r="I10" s="8">
        <f t="shared" si="1"/>
        <v>170.57223493063191</v>
      </c>
      <c r="J10" s="8">
        <f t="shared" si="0"/>
        <v>211.48045423622378</v>
      </c>
      <c r="K10" s="36"/>
      <c r="L10" s="24">
        <f t="shared" si="2"/>
        <v>100.5139864057937</v>
      </c>
      <c r="M10" s="24">
        <f t="shared" si="2"/>
        <v>99.89629392358232</v>
      </c>
      <c r="N10" s="8"/>
      <c r="O10" s="153">
        <f t="shared" si="3"/>
        <v>100.17112982875085</v>
      </c>
      <c r="P10" s="153">
        <f t="shared" si="4"/>
        <v>100.17978390670316</v>
      </c>
      <c r="Q10" s="153">
        <f t="shared" si="5"/>
        <v>100.17545677427464</v>
      </c>
    </row>
    <row r="11" spans="1:17" ht="15" customHeight="1" x14ac:dyDescent="0.25">
      <c r="A11" s="7" t="s">
        <v>12</v>
      </c>
      <c r="B11" s="8">
        <v>180.4</v>
      </c>
      <c r="C11" s="8">
        <v>201.4</v>
      </c>
      <c r="D11" s="8">
        <v>381.8</v>
      </c>
      <c r="E11" s="28"/>
      <c r="F11" s="30">
        <v>99.512195121951223</v>
      </c>
      <c r="G11" s="30">
        <v>102.06185567010309</v>
      </c>
      <c r="H11" s="9"/>
      <c r="I11" s="8">
        <f t="shared" si="1"/>
        <v>181.28431372549019</v>
      </c>
      <c r="J11" s="8">
        <f t="shared" si="0"/>
        <v>197.33131313131315</v>
      </c>
      <c r="K11" s="36"/>
      <c r="L11" s="24">
        <f t="shared" si="2"/>
        <v>104.06677022129173</v>
      </c>
      <c r="M11" s="24">
        <f t="shared" si="2"/>
        <v>96.683641906571864</v>
      </c>
      <c r="N11" s="8"/>
      <c r="O11" s="153">
        <f t="shared" si="3"/>
        <v>100.08343295183806</v>
      </c>
      <c r="P11" s="153">
        <f t="shared" si="4"/>
        <v>100.03707730290222</v>
      </c>
      <c r="Q11" s="153">
        <f t="shared" si="5"/>
        <v>100.06025244292988</v>
      </c>
    </row>
    <row r="12" spans="1:17" ht="15" customHeight="1" x14ac:dyDescent="0.25">
      <c r="A12" s="7" t="s">
        <v>13</v>
      </c>
      <c r="B12" s="8">
        <v>188.9</v>
      </c>
      <c r="C12" s="8">
        <v>192.3</v>
      </c>
      <c r="D12" s="8">
        <v>381.20000000000005</v>
      </c>
      <c r="E12" s="28"/>
      <c r="F12" s="30">
        <v>99.019607843137265</v>
      </c>
      <c r="G12" s="30">
        <v>99.494949494949495</v>
      </c>
      <c r="H12" s="9"/>
      <c r="I12" s="8">
        <f t="shared" si="1"/>
        <v>190.77029702970296</v>
      </c>
      <c r="J12" s="8">
        <f t="shared" si="0"/>
        <v>193.2761421319797</v>
      </c>
      <c r="K12" s="36"/>
      <c r="L12" s="24">
        <f t="shared" si="2"/>
        <v>105.74850167943623</v>
      </c>
      <c r="M12" s="24">
        <f t="shared" si="2"/>
        <v>95.966306917566882</v>
      </c>
      <c r="N12" s="8"/>
      <c r="O12" s="153">
        <f t="shared" si="3"/>
        <v>100.58838113192317</v>
      </c>
      <c r="P12" s="153">
        <f t="shared" si="4"/>
        <v>100.57670640396978</v>
      </c>
      <c r="Q12" s="153">
        <f t="shared" si="5"/>
        <v>100.58254359855914</v>
      </c>
    </row>
    <row r="13" spans="1:17" ht="15" customHeight="1" x14ac:dyDescent="0.25">
      <c r="A13" s="7" t="s">
        <v>14</v>
      </c>
      <c r="B13" s="8">
        <v>215.5</v>
      </c>
      <c r="C13" s="8">
        <v>171.7</v>
      </c>
      <c r="D13" s="8">
        <v>387.2</v>
      </c>
      <c r="E13" s="28"/>
      <c r="F13" s="30">
        <v>100.4950495049505</v>
      </c>
      <c r="G13" s="30">
        <v>100.50761421319798</v>
      </c>
      <c r="H13" s="9"/>
      <c r="I13" s="8">
        <f t="shared" si="1"/>
        <v>214.4384236453202</v>
      </c>
      <c r="J13" s="8">
        <f t="shared" si="0"/>
        <v>170.83282828282825</v>
      </c>
      <c r="K13" s="36"/>
      <c r="L13" s="24">
        <f t="shared" si="2"/>
        <v>113.51954666242467</v>
      </c>
      <c r="M13" s="24">
        <f t="shared" si="2"/>
        <v>88.83662417203756</v>
      </c>
      <c r="N13" s="8"/>
      <c r="O13" s="153">
        <f t="shared" si="3"/>
        <v>101.06800942501269</v>
      </c>
      <c r="P13" s="153">
        <f t="shared" si="4"/>
        <v>101.06723802012348</v>
      </c>
      <c r="Q13" s="153">
        <f t="shared" si="5"/>
        <v>101.06762372183211</v>
      </c>
    </row>
    <row r="14" spans="1:17" ht="15" customHeight="1" x14ac:dyDescent="0.25">
      <c r="A14" s="7" t="s">
        <v>22</v>
      </c>
      <c r="B14" s="8">
        <v>224.7</v>
      </c>
      <c r="C14" s="8">
        <v>166</v>
      </c>
      <c r="D14" s="8">
        <v>390.7</v>
      </c>
      <c r="E14" s="28"/>
      <c r="F14" s="30">
        <v>100.7475369458128</v>
      </c>
      <c r="G14" s="30">
        <v>99.368686868686879</v>
      </c>
      <c r="H14" s="9"/>
      <c r="I14" s="8">
        <f t="shared" si="1"/>
        <v>223.03274780886721</v>
      </c>
      <c r="J14" s="8">
        <f t="shared" si="0"/>
        <v>167.05463786531129</v>
      </c>
      <c r="K14" s="36"/>
      <c r="L14" s="24">
        <f t="shared" si="2"/>
        <v>103.4954746212841</v>
      </c>
      <c r="M14" s="24">
        <f t="shared" si="2"/>
        <v>97.294489146948919</v>
      </c>
      <c r="N14" s="8"/>
      <c r="O14" s="153">
        <f t="shared" si="3"/>
        <v>100.74570911006677</v>
      </c>
      <c r="P14" s="153">
        <f t="shared" si="4"/>
        <v>100.76678247864623</v>
      </c>
      <c r="Q14" s="153">
        <f t="shared" si="5"/>
        <v>100.7562452434144</v>
      </c>
    </row>
    <row r="15" spans="1:17" ht="15" customHeight="1" x14ac:dyDescent="0.25">
      <c r="A15" s="7" t="s">
        <v>23</v>
      </c>
      <c r="B15" s="8">
        <v>235.8</v>
      </c>
      <c r="C15" s="8">
        <v>156.30000000000001</v>
      </c>
      <c r="D15" s="8">
        <v>392.1</v>
      </c>
      <c r="E15" s="28"/>
      <c r="F15" s="30">
        <v>99.004975124378106</v>
      </c>
      <c r="G15" s="30">
        <v>100.99999999999997</v>
      </c>
      <c r="H15" s="9"/>
      <c r="I15" s="8">
        <f t="shared" si="1"/>
        <v>238.16984924623119</v>
      </c>
      <c r="J15" s="8">
        <f t="shared" si="0"/>
        <v>154.75247524752481</v>
      </c>
      <c r="K15" s="36"/>
      <c r="L15" s="24">
        <f t="shared" si="2"/>
        <v>105.99459245493155</v>
      </c>
      <c r="M15" s="24">
        <f t="shared" si="2"/>
        <v>93.224382679231823</v>
      </c>
      <c r="N15" s="8"/>
      <c r="O15" s="153">
        <f t="shared" si="3"/>
        <v>100.56880585967649</v>
      </c>
      <c r="P15" s="153">
        <f t="shared" si="4"/>
        <v>100.50645948171116</v>
      </c>
      <c r="Q15" s="153">
        <f t="shared" si="5"/>
        <v>100.53762783783816</v>
      </c>
    </row>
    <row r="16" spans="1:17" ht="15" customHeight="1" x14ac:dyDescent="0.25">
      <c r="A16" s="7" t="s">
        <v>24</v>
      </c>
      <c r="B16" s="8">
        <v>242.9</v>
      </c>
      <c r="C16" s="8">
        <v>148.5</v>
      </c>
      <c r="D16" s="8">
        <v>391.4</v>
      </c>
      <c r="E16" s="28"/>
      <c r="F16" s="30">
        <v>99.497487437185924</v>
      </c>
      <c r="G16" s="30">
        <v>100.4950495049505</v>
      </c>
      <c r="H16" s="9"/>
      <c r="I16" s="8">
        <f t="shared" si="1"/>
        <v>244.12676767676768</v>
      </c>
      <c r="J16" s="8">
        <f t="shared" si="0"/>
        <v>147.76847290640393</v>
      </c>
      <c r="K16" s="36"/>
      <c r="L16" s="24">
        <f t="shared" si="2"/>
        <v>103.53128400202192</v>
      </c>
      <c r="M16" s="24">
        <f t="shared" si="2"/>
        <v>94.541569357903981</v>
      </c>
      <c r="N16" s="8"/>
      <c r="O16" s="153">
        <f t="shared" si="3"/>
        <v>99.947778776631367</v>
      </c>
      <c r="P16" s="153">
        <f t="shared" si="4"/>
        <v>99.92625836498712</v>
      </c>
      <c r="Q16" s="153">
        <f t="shared" si="5"/>
        <v>99.937017991534262</v>
      </c>
    </row>
    <row r="17" spans="1:17" ht="15" customHeight="1" thickBot="1" x14ac:dyDescent="0.3">
      <c r="A17" s="17" t="s">
        <v>25</v>
      </c>
      <c r="B17" s="22">
        <v>245.4</v>
      </c>
      <c r="C17" s="22">
        <v>144.80000000000001</v>
      </c>
      <c r="D17" s="22">
        <v>390.20000000000005</v>
      </c>
      <c r="E17" s="134"/>
      <c r="F17" s="180">
        <v>99.494949494949509</v>
      </c>
      <c r="G17" s="180">
        <v>100.49261083743843</v>
      </c>
      <c r="H17" s="34"/>
      <c r="I17" s="22">
        <f t="shared" si="1"/>
        <v>246.6456852791878</v>
      </c>
      <c r="J17" s="22">
        <f t="shared" si="0"/>
        <v>144.09019607843138</v>
      </c>
      <c r="K17" s="132"/>
      <c r="L17" s="59">
        <f t="shared" si="2"/>
        <v>101.54206886751247</v>
      </c>
      <c r="M17" s="59">
        <f t="shared" si="2"/>
        <v>97.03043506965075</v>
      </c>
      <c r="N17" s="22"/>
      <c r="O17" s="155">
        <f t="shared" si="3"/>
        <v>99.830322268170448</v>
      </c>
      <c r="P17" s="155">
        <f t="shared" si="4"/>
        <v>99.819710709616388</v>
      </c>
      <c r="Q17" s="155">
        <f t="shared" si="5"/>
        <v>99.825016347890212</v>
      </c>
    </row>
  </sheetData>
  <mergeCells count="9">
    <mergeCell ref="B3:D3"/>
    <mergeCell ref="F3:G3"/>
    <mergeCell ref="I3:J3"/>
    <mergeCell ref="L3:M3"/>
    <mergeCell ref="A1:Q1"/>
    <mergeCell ref="B2:D2"/>
    <mergeCell ref="F2:G2"/>
    <mergeCell ref="I2:J2"/>
    <mergeCell ref="L2:M2"/>
  </mergeCells>
  <pageMargins left="0.7" right="0.7" top="0.75" bottom="0.75" header="0.3" footer="0.3"/>
  <pageSetup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4"/>
  <sheetViews>
    <sheetView zoomScale="130" zoomScaleNormal="130" workbookViewId="0">
      <selection sqref="A1:E1"/>
    </sheetView>
  </sheetViews>
  <sheetFormatPr defaultRowHeight="15" x14ac:dyDescent="0.25"/>
  <cols>
    <col min="1" max="1" width="27.7109375" customWidth="1"/>
    <col min="2" max="3" width="10.7109375" customWidth="1"/>
    <col min="4" max="4" width="10.7109375" style="44" customWidth="1"/>
    <col min="5" max="5" width="10.7109375" customWidth="1"/>
  </cols>
  <sheetData>
    <row r="1" spans="1:5" ht="34.5" customHeight="1" x14ac:dyDescent="0.25">
      <c r="A1" s="221" t="s">
        <v>136</v>
      </c>
      <c r="B1" s="221"/>
      <c r="C1" s="221"/>
      <c r="D1" s="221"/>
      <c r="E1" s="221"/>
    </row>
    <row r="2" spans="1:5" ht="16.5" customHeight="1" x14ac:dyDescent="0.25">
      <c r="A2" s="93" t="s">
        <v>50</v>
      </c>
      <c r="B2" s="91" t="s">
        <v>51</v>
      </c>
      <c r="C2" s="91" t="s">
        <v>52</v>
      </c>
      <c r="D2" s="91" t="s">
        <v>53</v>
      </c>
      <c r="E2" s="92" t="s">
        <v>54</v>
      </c>
    </row>
    <row r="3" spans="1:5" ht="17.25" customHeight="1" x14ac:dyDescent="0.25">
      <c r="A3" s="7" t="s">
        <v>66</v>
      </c>
      <c r="B3" s="94">
        <v>2</v>
      </c>
      <c r="C3" s="94">
        <v>3</v>
      </c>
      <c r="D3" s="94">
        <v>4</v>
      </c>
      <c r="E3" s="94">
        <v>2</v>
      </c>
    </row>
    <row r="4" spans="1:5" ht="17.25" customHeight="1" x14ac:dyDescent="0.25">
      <c r="A4" s="7" t="s">
        <v>67</v>
      </c>
      <c r="B4" s="94">
        <v>5</v>
      </c>
      <c r="C4" s="94">
        <v>4</v>
      </c>
      <c r="D4" s="94">
        <v>2</v>
      </c>
      <c r="E4" s="94">
        <v>5</v>
      </c>
    </row>
    <row r="5" spans="1:5" ht="17.25" customHeight="1" x14ac:dyDescent="0.25">
      <c r="A5" s="7" t="s">
        <v>68</v>
      </c>
      <c r="B5" s="94">
        <v>50</v>
      </c>
      <c r="C5" s="94">
        <v>40</v>
      </c>
      <c r="D5" s="94">
        <v>60</v>
      </c>
      <c r="E5" s="94">
        <v>50</v>
      </c>
    </row>
    <row r="6" spans="1:5" ht="17.25" customHeight="1" x14ac:dyDescent="0.25">
      <c r="A6" s="7" t="s">
        <v>69</v>
      </c>
      <c r="B6" s="94">
        <v>60</v>
      </c>
      <c r="C6" s="94">
        <v>70</v>
      </c>
      <c r="D6" s="94">
        <v>30</v>
      </c>
      <c r="E6" s="94">
        <v>60</v>
      </c>
    </row>
    <row r="7" spans="1:5" ht="17.25" customHeight="1" x14ac:dyDescent="0.25">
      <c r="A7" s="7" t="s">
        <v>70</v>
      </c>
      <c r="B7" s="94">
        <v>400</v>
      </c>
      <c r="C7" s="32">
        <v>400</v>
      </c>
      <c r="D7" s="43">
        <v>300</v>
      </c>
      <c r="E7" s="94">
        <v>400</v>
      </c>
    </row>
    <row r="8" spans="1:5" ht="15" customHeight="1" x14ac:dyDescent="0.25">
      <c r="A8" s="90" t="s">
        <v>55</v>
      </c>
      <c r="B8" s="91" t="s">
        <v>56</v>
      </c>
      <c r="C8" s="91" t="s">
        <v>57</v>
      </c>
      <c r="D8" s="91" t="s">
        <v>58</v>
      </c>
      <c r="E8" s="92" t="s">
        <v>59</v>
      </c>
    </row>
    <row r="9" spans="1:5" ht="17.25" customHeight="1" x14ac:dyDescent="0.25">
      <c r="A9" s="7" t="s">
        <v>60</v>
      </c>
      <c r="B9" s="8">
        <v>100</v>
      </c>
      <c r="C9" s="8">
        <f>+($B$3*C5+$B$4*C6)/$B7*100</f>
        <v>107.5</v>
      </c>
      <c r="D9" s="8">
        <f>+($B$3*D5+$B$4*D6)/$B7*100</f>
        <v>67.5</v>
      </c>
      <c r="E9" s="8">
        <f>+($B$3*E5+$B$4*E6)/$B7*100</f>
        <v>100</v>
      </c>
    </row>
    <row r="10" spans="1:5" ht="17.25" customHeight="1" x14ac:dyDescent="0.25">
      <c r="A10" s="7" t="s">
        <v>61</v>
      </c>
      <c r="B10" s="8">
        <v>100</v>
      </c>
      <c r="C10" s="8">
        <f>+C7/(C3*$B5+C4*$B6)*100</f>
        <v>102.56410256410255</v>
      </c>
      <c r="D10" s="8">
        <f>+D7/(D3*$B5+D4*$B6)*100</f>
        <v>93.75</v>
      </c>
      <c r="E10" s="8">
        <f>+E7/(E3*$B5+E4*$B6)*100</f>
        <v>100</v>
      </c>
    </row>
    <row r="11" spans="1:5" ht="17.25" customHeight="1" x14ac:dyDescent="0.25">
      <c r="A11" s="7" t="s">
        <v>62</v>
      </c>
      <c r="B11" s="8">
        <v>100</v>
      </c>
      <c r="C11" s="8">
        <f>GEOMEAN(C9:C10)</f>
        <v>105.00305245868344</v>
      </c>
      <c r="D11" s="8">
        <f>GEOMEAN(D9:D10)</f>
        <v>79.549512883486599</v>
      </c>
      <c r="E11" s="8">
        <f>GEOMEAN(E9:E10)</f>
        <v>100</v>
      </c>
    </row>
    <row r="12" spans="1:5" ht="17.25" customHeight="1" x14ac:dyDescent="0.25">
      <c r="A12" s="7" t="s">
        <v>63</v>
      </c>
      <c r="B12" s="8">
        <v>100</v>
      </c>
      <c r="C12" s="8">
        <f>+($B$3*C5+$B$4*C6)/$B7*100</f>
        <v>107.5</v>
      </c>
      <c r="D12" s="8">
        <f>+C12*(C3*D5+C4*D6)/C7</f>
        <v>80.625</v>
      </c>
      <c r="E12" s="8">
        <f>+D12*(D3*E5+D4*E6)/D7</f>
        <v>86</v>
      </c>
    </row>
    <row r="13" spans="1:5" ht="17.25" customHeight="1" x14ac:dyDescent="0.25">
      <c r="A13" s="7" t="s">
        <v>64</v>
      </c>
      <c r="B13" s="8">
        <v>100</v>
      </c>
      <c r="C13" s="8">
        <f>+C7/(C3*$B5+C4*$B6)*100</f>
        <v>102.56410256410255</v>
      </c>
      <c r="D13" s="8">
        <f>+C13*D7/(D3*C5+D4*C6)</f>
        <v>102.56410256410255</v>
      </c>
      <c r="E13" s="8">
        <f>+D13*E7/(E3*D5+E4*D6)</f>
        <v>151.94681861348528</v>
      </c>
    </row>
    <row r="14" spans="1:5" ht="17.25" customHeight="1" x14ac:dyDescent="0.25">
      <c r="A14" s="95" t="s">
        <v>65</v>
      </c>
      <c r="B14" s="96">
        <v>100</v>
      </c>
      <c r="C14" s="96">
        <f>GEOMEAN(C12:C13)</f>
        <v>105.00305245868344</v>
      </c>
      <c r="D14" s="96">
        <f>GEOMEAN(D12:D13)</f>
        <v>90.935310904129906</v>
      </c>
      <c r="E14" s="96">
        <f>GEOMEAN(E12:E13)</f>
        <v>114.31284442598624</v>
      </c>
    </row>
    <row r="15" spans="1:5" ht="15" customHeight="1" x14ac:dyDescent="0.25">
      <c r="A15" s="44"/>
    </row>
    <row r="16" spans="1:5" ht="15" customHeight="1" x14ac:dyDescent="0.25"/>
    <row r="17" ht="15" customHeight="1" x14ac:dyDescent="0.25"/>
    <row r="18" ht="16.5" customHeight="1" x14ac:dyDescent="0.25"/>
    <row r="19" ht="9.75" customHeight="1" x14ac:dyDescent="0.25"/>
    <row r="20" ht="15" customHeight="1" x14ac:dyDescent="0.25"/>
    <row r="21" ht="15" customHeight="1" x14ac:dyDescent="0.25"/>
    <row r="22" ht="15" customHeight="1" x14ac:dyDescent="0.25"/>
    <row r="23" ht="15" customHeight="1" x14ac:dyDescent="0.25"/>
    <row r="24" ht="17.25" customHeight="1" x14ac:dyDescent="0.25"/>
  </sheetData>
  <mergeCells count="1">
    <mergeCell ref="A1:E1"/>
  </mergeCells>
  <pageMargins left="0.7" right="0.7" top="0.75" bottom="0.75" header="0.3" footer="0.3"/>
  <pageSetup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3"/>
  <sheetViews>
    <sheetView topLeftCell="A19" zoomScale="130" zoomScaleNormal="130" workbookViewId="0">
      <selection sqref="A1:T1"/>
    </sheetView>
  </sheetViews>
  <sheetFormatPr defaultRowHeight="15" x14ac:dyDescent="0.25"/>
  <cols>
    <col min="2" max="4" width="5.42578125" customWidth="1"/>
    <col min="5" max="5" width="1.5703125" customWidth="1"/>
    <col min="6" max="7" width="5.42578125" customWidth="1"/>
    <col min="8" max="8" width="6" customWidth="1"/>
    <col min="9" max="9" width="1.85546875" customWidth="1"/>
    <col min="10" max="12" width="5.42578125" customWidth="1"/>
    <col min="13" max="13" width="2" customWidth="1"/>
    <col min="14" max="16" width="5.42578125" customWidth="1"/>
    <col min="17" max="17" width="2.7109375" customWidth="1"/>
    <col min="18" max="20" width="5.42578125" customWidth="1"/>
    <col min="21" max="21" width="5.85546875" customWidth="1"/>
    <col min="30" max="30" width="12" bestFit="1" customWidth="1"/>
    <col min="40" max="40" width="12.5703125" bestFit="1" customWidth="1"/>
  </cols>
  <sheetData>
    <row r="1" spans="1:40" ht="16.5" customHeight="1" thickBot="1" x14ac:dyDescent="0.3">
      <c r="A1" s="217" t="s">
        <v>137</v>
      </c>
      <c r="B1" s="217"/>
      <c r="C1" s="217"/>
      <c r="D1" s="217"/>
      <c r="E1" s="217"/>
      <c r="F1" s="217"/>
      <c r="G1" s="217"/>
      <c r="H1" s="217"/>
      <c r="I1" s="217"/>
      <c r="J1" s="217"/>
      <c r="K1" s="217"/>
      <c r="L1" s="217"/>
      <c r="M1" s="217"/>
      <c r="N1" s="217"/>
      <c r="O1" s="217"/>
      <c r="P1" s="217"/>
      <c r="Q1" s="217"/>
      <c r="R1" s="221"/>
      <c r="S1" s="221"/>
      <c r="T1" s="221"/>
    </row>
    <row r="2" spans="1:40" ht="39" customHeight="1" x14ac:dyDescent="0.25">
      <c r="A2" s="46"/>
      <c r="B2" s="218" t="s">
        <v>15</v>
      </c>
      <c r="C2" s="218"/>
      <c r="D2" s="218"/>
      <c r="E2" s="20"/>
      <c r="F2" s="218" t="s">
        <v>26</v>
      </c>
      <c r="G2" s="218"/>
      <c r="H2" s="218"/>
      <c r="I2" s="47"/>
      <c r="J2" s="218" t="s">
        <v>32</v>
      </c>
      <c r="K2" s="218"/>
      <c r="L2" s="218"/>
      <c r="M2" s="47"/>
      <c r="N2" s="218" t="s">
        <v>33</v>
      </c>
      <c r="O2" s="218"/>
      <c r="P2" s="218"/>
      <c r="Q2" s="47"/>
      <c r="R2" s="218" t="s">
        <v>35</v>
      </c>
      <c r="S2" s="218"/>
      <c r="T2" s="218"/>
      <c r="U2" s="218"/>
    </row>
    <row r="3" spans="1:40" ht="27" customHeight="1" thickBot="1" x14ac:dyDescent="0.3">
      <c r="A3" s="23"/>
      <c r="B3" s="219" t="s">
        <v>4</v>
      </c>
      <c r="C3" s="220"/>
      <c r="D3" s="220"/>
      <c r="E3" s="25"/>
      <c r="F3" s="219" t="s">
        <v>5</v>
      </c>
      <c r="G3" s="220"/>
      <c r="H3" s="220"/>
      <c r="I3" s="19"/>
      <c r="J3" s="220" t="s">
        <v>28</v>
      </c>
      <c r="K3" s="220"/>
      <c r="L3" s="220"/>
      <c r="M3" s="19"/>
      <c r="N3" s="220" t="s">
        <v>30</v>
      </c>
      <c r="O3" s="220"/>
      <c r="P3" s="220"/>
      <c r="Q3" s="19"/>
      <c r="R3" s="222" t="s">
        <v>29</v>
      </c>
      <c r="S3" s="222"/>
      <c r="T3" s="222"/>
      <c r="U3" s="222"/>
      <c r="V3" s="45"/>
      <c r="W3" s="45"/>
    </row>
    <row r="4" spans="1:40" ht="18" customHeight="1" thickBot="1" x14ac:dyDescent="0.3">
      <c r="A4" s="6"/>
      <c r="B4" s="21" t="s">
        <v>0</v>
      </c>
      <c r="C4" s="21" t="s">
        <v>1</v>
      </c>
      <c r="D4" s="21" t="s">
        <v>3</v>
      </c>
      <c r="E4" s="21"/>
      <c r="F4" s="21" t="s">
        <v>0</v>
      </c>
      <c r="G4" s="21" t="s">
        <v>1</v>
      </c>
      <c r="H4" s="21" t="s">
        <v>3</v>
      </c>
      <c r="I4" s="16"/>
      <c r="J4" s="21" t="s">
        <v>0</v>
      </c>
      <c r="K4" s="21" t="s">
        <v>1</v>
      </c>
      <c r="L4" s="21" t="s">
        <v>3</v>
      </c>
      <c r="M4" s="16"/>
      <c r="N4" s="21" t="s">
        <v>0</v>
      </c>
      <c r="O4" s="21" t="s">
        <v>1</v>
      </c>
      <c r="P4" s="21" t="s">
        <v>3</v>
      </c>
      <c r="Q4" s="16"/>
      <c r="R4" s="21" t="s">
        <v>0</v>
      </c>
      <c r="S4" s="21" t="s">
        <v>1</v>
      </c>
      <c r="T4" s="21" t="s">
        <v>3</v>
      </c>
      <c r="U4" s="35" t="s">
        <v>37</v>
      </c>
    </row>
    <row r="5" spans="1:40" x14ac:dyDescent="0.25">
      <c r="A5" s="11">
        <v>2010</v>
      </c>
      <c r="B5" s="8">
        <f>+'Example 8.2'!B5</f>
        <v>600</v>
      </c>
      <c r="C5" s="8">
        <f>+'Example 8.2'!C5</f>
        <v>900</v>
      </c>
      <c r="D5" s="8">
        <f>+'Example 8.2'!D5</f>
        <v>1500</v>
      </c>
      <c r="E5" s="8"/>
      <c r="F5" s="8"/>
      <c r="G5" s="8"/>
      <c r="H5" s="8"/>
      <c r="I5" s="26"/>
      <c r="J5" s="8"/>
      <c r="K5" s="8"/>
      <c r="L5" s="8"/>
      <c r="M5" s="28"/>
      <c r="N5" s="24">
        <v>100</v>
      </c>
      <c r="O5" s="24">
        <v>100</v>
      </c>
      <c r="P5" s="24">
        <v>100</v>
      </c>
      <c r="Q5" s="26"/>
      <c r="R5" s="8">
        <f>+N5*B$5/100</f>
        <v>600</v>
      </c>
      <c r="S5" s="8">
        <f t="shared" ref="S5:S8" si="0">+O5*C$5/100</f>
        <v>900</v>
      </c>
      <c r="T5" s="8">
        <f t="shared" ref="T5:T8" si="1">+P5*D$5/100</f>
        <v>1500</v>
      </c>
      <c r="U5" s="38">
        <f t="shared" ref="U5:U8" si="2">+R5+S5-T5</f>
        <v>0</v>
      </c>
      <c r="V5" s="2"/>
    </row>
    <row r="6" spans="1:40" x14ac:dyDescent="0.25">
      <c r="A6" s="11">
        <v>2011</v>
      </c>
      <c r="B6" s="8">
        <f>+'Example 8.2'!B6</f>
        <v>660</v>
      </c>
      <c r="C6" s="8">
        <f>+'Example 8.2'!C6</f>
        <v>854.90000000000009</v>
      </c>
      <c r="D6" s="8">
        <f>+'Example 8.2'!D6</f>
        <v>1514.9</v>
      </c>
      <c r="E6" s="8"/>
      <c r="F6" s="8">
        <f>+'Example 8.3'!I6</f>
        <v>643.06969304416054</v>
      </c>
      <c r="G6" s="8">
        <f>+'Example 8.3'!J6</f>
        <v>867.90867862296443</v>
      </c>
      <c r="H6" s="8">
        <f>SUM(F6:G6)</f>
        <v>1510.978371667125</v>
      </c>
      <c r="I6" s="26"/>
      <c r="J6" s="24">
        <f>+F6/B5*100</f>
        <v>107.17828217402676</v>
      </c>
      <c r="K6" s="24">
        <f t="shared" ref="K6:K8" si="3">+G6/C5*100</f>
        <v>96.434297624773819</v>
      </c>
      <c r="L6" s="24">
        <f t="shared" ref="L6:L8" si="4">+H6/D5*100</f>
        <v>100.73189144447501</v>
      </c>
      <c r="M6" s="28"/>
      <c r="N6" s="24">
        <f t="shared" ref="N6:P8" si="5">+J6*N5/100</f>
        <v>107.17828217402675</v>
      </c>
      <c r="O6" s="24">
        <f t="shared" si="5"/>
        <v>96.434297624773819</v>
      </c>
      <c r="P6" s="24">
        <f t="shared" si="5"/>
        <v>100.73189144447501</v>
      </c>
      <c r="Q6" s="26"/>
      <c r="R6" s="8">
        <f t="shared" ref="R6:R8" si="6">+N6*B$5/100</f>
        <v>643.06969304416054</v>
      </c>
      <c r="S6" s="8">
        <f t="shared" si="0"/>
        <v>867.90867862296432</v>
      </c>
      <c r="T6" s="8">
        <f t="shared" si="1"/>
        <v>1510.978371667125</v>
      </c>
      <c r="U6" s="38">
        <f t="shared" si="2"/>
        <v>0</v>
      </c>
      <c r="V6" s="2"/>
    </row>
    <row r="7" spans="1:40" x14ac:dyDescent="0.25">
      <c r="A7" s="11">
        <v>2012</v>
      </c>
      <c r="B7" s="8">
        <f>+'Example 8.2'!B7</f>
        <v>759</v>
      </c>
      <c r="C7" s="8">
        <f>+'Example 8.2'!C7</f>
        <v>769.5</v>
      </c>
      <c r="D7" s="8">
        <f>+'Example 8.2'!D7</f>
        <v>1528.5</v>
      </c>
      <c r="E7" s="8"/>
      <c r="F7" s="8">
        <f>+'Example 8.3'!I7</f>
        <v>746.15893851649196</v>
      </c>
      <c r="G7" s="8">
        <f>+'Example 8.3'!J7</f>
        <v>782.50948439864658</v>
      </c>
      <c r="H7" s="8">
        <f>SUM(F7:G7)</f>
        <v>1528.6684229151385</v>
      </c>
      <c r="I7" s="26"/>
      <c r="J7" s="24">
        <f t="shared" ref="J7:J8" si="7">+F7/B6*100</f>
        <v>113.05438462371092</v>
      </c>
      <c r="K7" s="24">
        <f t="shared" si="3"/>
        <v>91.532282652783536</v>
      </c>
      <c r="L7" s="24">
        <f t="shared" si="4"/>
        <v>100.90886678428532</v>
      </c>
      <c r="M7" s="28"/>
      <c r="N7" s="24">
        <f t="shared" si="5"/>
        <v>121.1697473621104</v>
      </c>
      <c r="O7" s="24">
        <f t="shared" si="5"/>
        <v>88.268513876134492</v>
      </c>
      <c r="P7" s="24">
        <f t="shared" si="5"/>
        <v>101.64741014699619</v>
      </c>
      <c r="Q7" s="26"/>
      <c r="R7" s="8">
        <f t="shared" si="6"/>
        <v>727.0184841726624</v>
      </c>
      <c r="S7" s="8">
        <f t="shared" si="0"/>
        <v>794.41662488521047</v>
      </c>
      <c r="T7" s="8">
        <f t="shared" si="1"/>
        <v>1524.7111522049427</v>
      </c>
      <c r="U7" s="38">
        <f t="shared" si="2"/>
        <v>-3.2760431470696858</v>
      </c>
      <c r="V7" s="2"/>
    </row>
    <row r="8" spans="1:40" x14ac:dyDescent="0.25">
      <c r="A8" s="11">
        <v>2013</v>
      </c>
      <c r="B8" s="8">
        <f>+'Example 8.2'!B8</f>
        <v>948.8</v>
      </c>
      <c r="C8" s="8">
        <f>+'Example 8.2'!C8</f>
        <v>615.6</v>
      </c>
      <c r="D8" s="8">
        <f>+'Example 8.2'!D8</f>
        <v>1564.4</v>
      </c>
      <c r="E8" s="8"/>
      <c r="F8" s="8">
        <f>+'Example 8.3'!I8</f>
        <v>955.05760536645323</v>
      </c>
      <c r="G8" s="8">
        <f>+'Example 8.3'!J8</f>
        <v>609.01867828046215</v>
      </c>
      <c r="H8" s="8">
        <f>SUM(F8:G8)</f>
        <v>1564.0762836469153</v>
      </c>
      <c r="I8" s="26"/>
      <c r="J8" s="24">
        <f t="shared" si="7"/>
        <v>125.83104155025735</v>
      </c>
      <c r="K8" s="24">
        <f t="shared" si="3"/>
        <v>79.144727521827434</v>
      </c>
      <c r="L8" s="24">
        <f t="shared" si="4"/>
        <v>102.32752918854533</v>
      </c>
      <c r="M8" s="28"/>
      <c r="N8" s="24">
        <f t="shared" si="5"/>
        <v>152.46915514955899</v>
      </c>
      <c r="O8" s="24">
        <f t="shared" si="5"/>
        <v>69.85987479483309</v>
      </c>
      <c r="P8" s="24">
        <f t="shared" si="5"/>
        <v>104.01328328756792</v>
      </c>
      <c r="Q8" s="26"/>
      <c r="R8" s="8">
        <f t="shared" si="6"/>
        <v>914.81493089735386</v>
      </c>
      <c r="S8" s="8">
        <f t="shared" si="0"/>
        <v>628.73887315349782</v>
      </c>
      <c r="T8" s="8">
        <f t="shared" si="1"/>
        <v>1560.1992493135187</v>
      </c>
      <c r="U8" s="38">
        <f t="shared" si="2"/>
        <v>-16.645445262666954</v>
      </c>
      <c r="V8" s="2"/>
    </row>
    <row r="9" spans="1:40" x14ac:dyDescent="0.25">
      <c r="A9" s="11"/>
      <c r="B9" s="31"/>
      <c r="C9" s="32"/>
      <c r="D9" s="33"/>
      <c r="E9" s="33"/>
      <c r="F9" s="31"/>
      <c r="G9" s="32"/>
      <c r="H9" s="33"/>
      <c r="I9" s="26"/>
      <c r="J9" s="174"/>
      <c r="K9" s="30"/>
      <c r="L9" s="182"/>
      <c r="M9" s="28"/>
      <c r="N9" s="174"/>
      <c r="O9" s="30"/>
      <c r="P9" s="182"/>
      <c r="Q9" s="26"/>
      <c r="R9" s="31"/>
      <c r="S9" s="32"/>
      <c r="T9" s="33"/>
      <c r="U9" s="52"/>
      <c r="AN9" s="2"/>
    </row>
    <row r="10" spans="1:40" x14ac:dyDescent="0.25">
      <c r="A10" s="7" t="s">
        <v>7</v>
      </c>
      <c r="B10" s="8">
        <v>159.69999999999999</v>
      </c>
      <c r="C10" s="8">
        <v>218.9</v>
      </c>
      <c r="D10" s="8">
        <f>SUM(B10:C10)</f>
        <v>378.6</v>
      </c>
      <c r="E10" s="8"/>
      <c r="F10" s="8">
        <f>+B10/'Example 8.2'!F10*100</f>
        <v>156.56862745098039</v>
      </c>
      <c r="G10" s="8">
        <f>+C10/'Example 8.2'!G10*100</f>
        <v>221.11111111111111</v>
      </c>
      <c r="H10" s="8">
        <f t="shared" ref="H10:H21" si="8">SUM(F10:G10)</f>
        <v>377.67973856209153</v>
      </c>
      <c r="I10" s="9"/>
      <c r="J10" s="24">
        <f>+F10/(B$5/4)*100</f>
        <v>104.37908496732027</v>
      </c>
      <c r="K10" s="24">
        <f t="shared" ref="K10:K13" si="9">+G10/(C$5/4)*100</f>
        <v>98.271604938271608</v>
      </c>
      <c r="L10" s="24">
        <f t="shared" ref="L10:L13" si="10">+H10/(D$5/4)*100</f>
        <v>100.71459694989106</v>
      </c>
      <c r="M10" s="10"/>
      <c r="N10" s="24">
        <f>+J10</f>
        <v>104.37908496732027</v>
      </c>
      <c r="O10" s="24">
        <f t="shared" ref="O10:O13" si="11">+K10</f>
        <v>98.271604938271608</v>
      </c>
      <c r="P10" s="24">
        <f t="shared" ref="P10:P13" si="12">+L10</f>
        <v>100.71459694989106</v>
      </c>
      <c r="Q10" s="9"/>
      <c r="R10" s="8">
        <f>+N10*(B$5/4)/100</f>
        <v>156.56862745098042</v>
      </c>
      <c r="S10" s="8">
        <f t="shared" ref="S10:S21" si="13">+O10*(C$5/4)/100</f>
        <v>221.11111111111114</v>
      </c>
      <c r="T10" s="8">
        <f t="shared" ref="T10:T21" si="14">+P10*(D$5/4)/100</f>
        <v>377.67973856209142</v>
      </c>
      <c r="U10" s="38">
        <f t="shared" ref="U10:U21" si="15">+R10+S10-T10</f>
        <v>0</v>
      </c>
      <c r="W10" s="2"/>
      <c r="X10" s="2"/>
      <c r="Y10" s="2"/>
      <c r="AD10" s="3"/>
      <c r="AE10" s="3"/>
      <c r="AF10" s="3"/>
      <c r="AG10" s="3"/>
      <c r="AH10" s="3"/>
      <c r="AN10" s="162"/>
    </row>
    <row r="11" spans="1:40" x14ac:dyDescent="0.25">
      <c r="A11" s="7" t="s">
        <v>8</v>
      </c>
      <c r="B11" s="8">
        <v>163.19999999999999</v>
      </c>
      <c r="C11" s="8">
        <v>213.7</v>
      </c>
      <c r="D11" s="8">
        <f t="shared" ref="D11:D21" si="16">SUM(B11:C11)</f>
        <v>376.9</v>
      </c>
      <c r="E11" s="8"/>
      <c r="F11" s="8">
        <f>+B11/'Example 8.2'!F11*100</f>
        <v>159.21951219512195</v>
      </c>
      <c r="G11" s="8">
        <f>+C11/'Example 8.2'!G11*100</f>
        <v>218.06122448979593</v>
      </c>
      <c r="H11" s="8">
        <f t="shared" si="8"/>
        <v>377.28073668491788</v>
      </c>
      <c r="I11" s="9"/>
      <c r="J11" s="24">
        <f t="shared" ref="J11:J13" si="17">+F11/(B$5/4)*100</f>
        <v>106.14634146341464</v>
      </c>
      <c r="K11" s="24">
        <f t="shared" si="9"/>
        <v>96.916099773242635</v>
      </c>
      <c r="L11" s="24">
        <f t="shared" si="10"/>
        <v>100.60819644931142</v>
      </c>
      <c r="M11" s="10"/>
      <c r="N11" s="24">
        <f t="shared" ref="N11:N13" si="18">+J11</f>
        <v>106.14634146341464</v>
      </c>
      <c r="O11" s="24">
        <f t="shared" si="11"/>
        <v>96.916099773242635</v>
      </c>
      <c r="P11" s="24">
        <f t="shared" si="12"/>
        <v>100.60819644931142</v>
      </c>
      <c r="Q11" s="9"/>
      <c r="R11" s="8">
        <f t="shared" ref="R11:R21" si="19">+N11*(B$5/4)/100</f>
        <v>159.21951219512198</v>
      </c>
      <c r="S11" s="8">
        <f t="shared" si="13"/>
        <v>218.06122448979593</v>
      </c>
      <c r="T11" s="8">
        <f t="shared" si="14"/>
        <v>377.28073668491788</v>
      </c>
      <c r="U11" s="38">
        <f t="shared" si="15"/>
        <v>0</v>
      </c>
      <c r="W11" s="2"/>
      <c r="X11" s="2"/>
      <c r="Y11" s="2"/>
      <c r="AD11" s="3"/>
      <c r="AE11" s="3"/>
      <c r="AF11" s="3"/>
      <c r="AG11" s="3"/>
      <c r="AH11" s="3"/>
      <c r="AN11" s="2"/>
    </row>
    <row r="12" spans="1:40" x14ac:dyDescent="0.25">
      <c r="A12" s="7" t="s">
        <v>9</v>
      </c>
      <c r="B12" s="8">
        <v>167.4</v>
      </c>
      <c r="C12" s="8">
        <v>210.6</v>
      </c>
      <c r="D12" s="8">
        <f t="shared" si="16"/>
        <v>378</v>
      </c>
      <c r="E12" s="8"/>
      <c r="F12" s="8">
        <f>+B12/'Example 8.2'!F12*100</f>
        <v>162.52427184466021</v>
      </c>
      <c r="G12" s="8">
        <f>+C12/'Example 8.2'!G12*100</f>
        <v>214.89795918367344</v>
      </c>
      <c r="H12" s="8">
        <f t="shared" si="8"/>
        <v>377.42223102833361</v>
      </c>
      <c r="I12" s="9"/>
      <c r="J12" s="24">
        <f t="shared" si="17"/>
        <v>108.34951456310679</v>
      </c>
      <c r="K12" s="24">
        <f t="shared" si="9"/>
        <v>95.510204081632651</v>
      </c>
      <c r="L12" s="24">
        <f t="shared" si="10"/>
        <v>100.6459282742223</v>
      </c>
      <c r="M12" s="10"/>
      <c r="N12" s="24">
        <f t="shared" si="18"/>
        <v>108.34951456310679</v>
      </c>
      <c r="O12" s="24">
        <f t="shared" si="11"/>
        <v>95.510204081632651</v>
      </c>
      <c r="P12" s="24">
        <f t="shared" si="12"/>
        <v>100.6459282742223</v>
      </c>
      <c r="Q12" s="9"/>
      <c r="R12" s="8">
        <f t="shared" si="19"/>
        <v>162.52427184466021</v>
      </c>
      <c r="S12" s="8">
        <f t="shared" si="13"/>
        <v>214.89795918367344</v>
      </c>
      <c r="T12" s="8">
        <f t="shared" si="14"/>
        <v>377.42223102833361</v>
      </c>
      <c r="U12" s="38">
        <f t="shared" si="15"/>
        <v>0</v>
      </c>
      <c r="W12" s="2"/>
      <c r="X12" s="2"/>
      <c r="Y12" s="2"/>
      <c r="AD12" s="3"/>
      <c r="AE12" s="3"/>
      <c r="AF12" s="3"/>
      <c r="AG12" s="3"/>
      <c r="AH12" s="3"/>
      <c r="AN12" s="65"/>
    </row>
    <row r="13" spans="1:40" x14ac:dyDescent="0.25">
      <c r="A13" s="7" t="s">
        <v>10</v>
      </c>
      <c r="B13" s="8">
        <v>169.7</v>
      </c>
      <c r="C13" s="8">
        <v>211.7</v>
      </c>
      <c r="D13" s="8">
        <f t="shared" si="16"/>
        <v>381.4</v>
      </c>
      <c r="E13" s="8"/>
      <c r="F13" s="8">
        <f>+B13/'Example 8.2'!F13*100</f>
        <v>164.75728155339803</v>
      </c>
      <c r="G13" s="8">
        <f>+C13/'Example 8.2'!G13*100</f>
        <v>213.83838383838381</v>
      </c>
      <c r="H13" s="8">
        <f t="shared" si="8"/>
        <v>378.59566539178184</v>
      </c>
      <c r="I13" s="9"/>
      <c r="J13" s="24">
        <f t="shared" si="17"/>
        <v>109.83818770226534</v>
      </c>
      <c r="K13" s="24">
        <f t="shared" si="9"/>
        <v>95.039281705948355</v>
      </c>
      <c r="L13" s="24">
        <f t="shared" si="10"/>
        <v>100.95884410447515</v>
      </c>
      <c r="M13" s="10"/>
      <c r="N13" s="24">
        <f t="shared" si="18"/>
        <v>109.83818770226534</v>
      </c>
      <c r="O13" s="24">
        <f t="shared" si="11"/>
        <v>95.039281705948355</v>
      </c>
      <c r="P13" s="24">
        <f t="shared" si="12"/>
        <v>100.95884410447515</v>
      </c>
      <c r="Q13" s="9"/>
      <c r="R13" s="8">
        <f t="shared" si="19"/>
        <v>164.75728155339803</v>
      </c>
      <c r="S13" s="8">
        <f t="shared" si="13"/>
        <v>213.83838383838381</v>
      </c>
      <c r="T13" s="8">
        <f t="shared" si="14"/>
        <v>378.59566539178178</v>
      </c>
      <c r="U13" s="38">
        <f t="shared" si="15"/>
        <v>0</v>
      </c>
      <c r="W13" s="2"/>
      <c r="X13" s="2"/>
      <c r="Y13" s="2"/>
      <c r="AD13" s="185"/>
      <c r="AE13" s="186"/>
      <c r="AF13" s="186"/>
      <c r="AG13" s="3"/>
      <c r="AH13" s="186"/>
    </row>
    <row r="14" spans="1:40" x14ac:dyDescent="0.25">
      <c r="A14" s="7" t="s">
        <v>11</v>
      </c>
      <c r="B14" s="8">
        <v>174.2</v>
      </c>
      <c r="C14" s="8">
        <v>204.1</v>
      </c>
      <c r="D14" s="8">
        <f t="shared" si="16"/>
        <v>378.29999999999995</v>
      </c>
      <c r="E14" s="8"/>
      <c r="F14" s="8">
        <f>+B14/'Example 8.2'!F16*100</f>
        <v>169.95121951219511</v>
      </c>
      <c r="G14" s="8">
        <f>+C14/'Example 8.2'!G16*100</f>
        <v>210.41237113402062</v>
      </c>
      <c r="H14" s="8">
        <f t="shared" si="8"/>
        <v>380.3635906462157</v>
      </c>
      <c r="I14" s="9"/>
      <c r="J14" s="24">
        <f>+F14/(B$6/4)*100</f>
        <v>103.00073909830007</v>
      </c>
      <c r="K14" s="24">
        <f t="shared" ref="K14:K17" si="20">+G14/(C$6/4)*100</f>
        <v>98.450050828878517</v>
      </c>
      <c r="L14" s="24">
        <f t="shared" ref="L14:L17" si="21">+H14/(D$6/4)*100</f>
        <v>100.43265975211979</v>
      </c>
      <c r="M14" s="10"/>
      <c r="N14" s="24">
        <f>+J14*AVERAGE(N$10:N$13)/100</f>
        <v>110.39442279210918</v>
      </c>
      <c r="O14" s="24">
        <f t="shared" ref="O14:O17" si="22">+K14*AVERAGE(O$10:O$13)/100</f>
        <v>94.939615028061823</v>
      </c>
      <c r="P14" s="24">
        <f t="shared" ref="P14:P17" si="23">+L14*AVERAGE(P$10:P$13)/100</f>
        <v>101.16771779630422</v>
      </c>
      <c r="Q14" s="9"/>
      <c r="R14" s="8">
        <f t="shared" si="19"/>
        <v>165.59163418816377</v>
      </c>
      <c r="S14" s="8">
        <f t="shared" si="13"/>
        <v>213.61413381313909</v>
      </c>
      <c r="T14" s="24">
        <f t="shared" si="14"/>
        <v>379.37894173614086</v>
      </c>
      <c r="U14" s="38">
        <f t="shared" si="15"/>
        <v>-0.17317373483797383</v>
      </c>
      <c r="W14" s="2"/>
      <c r="X14" s="2"/>
      <c r="Y14" s="2"/>
      <c r="AD14" s="186"/>
      <c r="AE14" s="186"/>
      <c r="AF14" s="186"/>
      <c r="AG14" s="3"/>
      <c r="AH14" s="186"/>
    </row>
    <row r="15" spans="1:40" x14ac:dyDescent="0.25">
      <c r="A15" s="7" t="s">
        <v>12</v>
      </c>
      <c r="B15" s="8">
        <v>180.4</v>
      </c>
      <c r="C15" s="8">
        <v>201.4</v>
      </c>
      <c r="D15" s="8">
        <f t="shared" si="16"/>
        <v>381.8</v>
      </c>
      <c r="E15" s="8"/>
      <c r="F15" s="8">
        <f>+B15/'Example 8.2'!F17*100</f>
        <v>176.86274509803923</v>
      </c>
      <c r="G15" s="8">
        <f>+C15/'Example 8.2'!G17*100</f>
        <v>203.43434343434345</v>
      </c>
      <c r="H15" s="8">
        <f t="shared" si="8"/>
        <v>380.29708853238265</v>
      </c>
      <c r="I15" s="9"/>
      <c r="J15" s="24">
        <f t="shared" ref="J15:J17" si="24">+F15/(B$6/4)*100</f>
        <v>107.18954248366013</v>
      </c>
      <c r="K15" s="24">
        <f t="shared" si="20"/>
        <v>95.185094600230869</v>
      </c>
      <c r="L15" s="24">
        <f t="shared" si="21"/>
        <v>100.41510027919536</v>
      </c>
      <c r="M15" s="10"/>
      <c r="N15" s="24">
        <f t="shared" ref="N15:N17" si="25">+J15*AVERAGE(N$10:N$13)/100</f>
        <v>114.88391030418558</v>
      </c>
      <c r="O15" s="24">
        <f t="shared" si="22"/>
        <v>91.791077421209152</v>
      </c>
      <c r="P15" s="24">
        <f t="shared" si="23"/>
        <v>101.15002980709977</v>
      </c>
      <c r="Q15" s="9"/>
      <c r="R15" s="8">
        <f t="shared" si="19"/>
        <v>172.32586545627836</v>
      </c>
      <c r="S15" s="8">
        <f t="shared" si="13"/>
        <v>206.52992419772062</v>
      </c>
      <c r="T15" s="24">
        <f t="shared" si="14"/>
        <v>379.31261177662412</v>
      </c>
      <c r="U15" s="38">
        <f t="shared" si="15"/>
        <v>-0.45682212262516941</v>
      </c>
      <c r="W15" s="2"/>
      <c r="X15" s="2"/>
      <c r="Y15" s="2"/>
      <c r="AD15" s="186"/>
      <c r="AE15" s="186"/>
      <c r="AF15" s="186"/>
      <c r="AG15" s="3"/>
      <c r="AH15" s="3"/>
    </row>
    <row r="16" spans="1:40" x14ac:dyDescent="0.25">
      <c r="A16" s="7" t="s">
        <v>13</v>
      </c>
      <c r="B16" s="8">
        <v>188.9</v>
      </c>
      <c r="C16" s="8">
        <v>192.3</v>
      </c>
      <c r="D16" s="8">
        <f t="shared" si="16"/>
        <v>381.20000000000005</v>
      </c>
      <c r="E16" s="8"/>
      <c r="F16" s="8">
        <f>+B16/'Example 8.2'!F18*100</f>
        <v>187.02970297029705</v>
      </c>
      <c r="G16" s="8">
        <f>+C16/'Example 8.2'!G18*100</f>
        <v>195.2284263959391</v>
      </c>
      <c r="H16" s="8">
        <f t="shared" si="8"/>
        <v>382.25812936623618</v>
      </c>
      <c r="I16" s="9"/>
      <c r="J16" s="24">
        <f t="shared" si="24"/>
        <v>113.35133513351336</v>
      </c>
      <c r="K16" s="24">
        <f t="shared" si="20"/>
        <v>91.345620023833931</v>
      </c>
      <c r="L16" s="24">
        <f t="shared" si="21"/>
        <v>100.93290101425471</v>
      </c>
      <c r="M16" s="10"/>
      <c r="N16" s="24">
        <f t="shared" si="25"/>
        <v>121.48801381742371</v>
      </c>
      <c r="O16" s="24">
        <f t="shared" si="22"/>
        <v>88.088507080978999</v>
      </c>
      <c r="P16" s="24">
        <f t="shared" si="23"/>
        <v>101.67162028143845</v>
      </c>
      <c r="Q16" s="9"/>
      <c r="R16" s="8">
        <f t="shared" si="19"/>
        <v>182.23202072613557</v>
      </c>
      <c r="S16" s="8">
        <f t="shared" si="13"/>
        <v>198.19914093220277</v>
      </c>
      <c r="T16" s="8">
        <f t="shared" si="14"/>
        <v>381.26857605539425</v>
      </c>
      <c r="U16" s="38">
        <f t="shared" si="15"/>
        <v>-0.83741439705590892</v>
      </c>
      <c r="W16" s="2"/>
      <c r="X16" s="2"/>
      <c r="Y16" s="2"/>
      <c r="AD16" s="186"/>
      <c r="AE16" s="186"/>
      <c r="AF16" s="186"/>
      <c r="AG16" s="3"/>
      <c r="AH16" s="3"/>
    </row>
    <row r="17" spans="1:34" x14ac:dyDescent="0.25">
      <c r="A17" s="7" t="s">
        <v>14</v>
      </c>
      <c r="B17" s="8">
        <v>215.5</v>
      </c>
      <c r="C17" s="8">
        <v>171.7</v>
      </c>
      <c r="D17" s="8">
        <f t="shared" si="16"/>
        <v>387.2</v>
      </c>
      <c r="E17" s="8"/>
      <c r="F17" s="8">
        <f>+B17/'Example 8.2'!F19*100</f>
        <v>212.3152709359606</v>
      </c>
      <c r="G17" s="8">
        <f>+C17/'Example 8.2'!G19*100</f>
        <v>173.43434343434342</v>
      </c>
      <c r="H17" s="8">
        <f t="shared" si="8"/>
        <v>385.74961437030402</v>
      </c>
      <c r="I17" s="9"/>
      <c r="J17" s="24">
        <f t="shared" si="24"/>
        <v>128.67592177937007</v>
      </c>
      <c r="K17" s="24">
        <f t="shared" si="20"/>
        <v>81.148365158190856</v>
      </c>
      <c r="L17" s="24">
        <f t="shared" si="21"/>
        <v>101.85480609157145</v>
      </c>
      <c r="M17" s="10"/>
      <c r="N17" s="24">
        <f t="shared" si="25"/>
        <v>137.91264253472323</v>
      </c>
      <c r="O17" s="24">
        <f t="shared" si="22"/>
        <v>78.254855974288034</v>
      </c>
      <c r="P17" s="24">
        <f t="shared" si="23"/>
        <v>102.60027270314224</v>
      </c>
      <c r="Q17" s="9"/>
      <c r="R17" s="8">
        <f t="shared" si="19"/>
        <v>206.86896380208483</v>
      </c>
      <c r="S17" s="8">
        <f t="shared" si="13"/>
        <v>176.07342594214805</v>
      </c>
      <c r="T17" s="8">
        <f t="shared" si="14"/>
        <v>384.75102263678338</v>
      </c>
      <c r="U17" s="38">
        <f t="shared" si="15"/>
        <v>-1.80863289255052</v>
      </c>
      <c r="W17" s="2"/>
      <c r="X17" s="2"/>
      <c r="Y17" s="2"/>
      <c r="AD17" s="186"/>
      <c r="AE17" s="186"/>
      <c r="AF17" s="186"/>
      <c r="AG17" s="3"/>
      <c r="AH17" s="186"/>
    </row>
    <row r="18" spans="1:34" x14ac:dyDescent="0.25">
      <c r="A18" s="7" t="s">
        <v>22</v>
      </c>
      <c r="B18" s="8">
        <v>224.7</v>
      </c>
      <c r="C18" s="8">
        <v>166</v>
      </c>
      <c r="D18" s="8">
        <f t="shared" si="16"/>
        <v>390.7</v>
      </c>
      <c r="E18" s="8"/>
      <c r="F18" s="8">
        <f>+B18/'Example 8.2'!F22*100</f>
        <v>223.58208955223881</v>
      </c>
      <c r="G18" s="8">
        <f>+C18/'Example 8.2'!G22*100</f>
        <v>166</v>
      </c>
      <c r="H18" s="8">
        <f t="shared" si="8"/>
        <v>389.58208955223881</v>
      </c>
      <c r="I18" s="9"/>
      <c r="J18" s="24">
        <f>+F18/(B$7/4)*100</f>
        <v>117.82982321593613</v>
      </c>
      <c r="K18" s="24">
        <f t="shared" ref="K18:K21" si="26">+G18/(C$7/4)*100</f>
        <v>86.289798570500324</v>
      </c>
      <c r="L18" s="24">
        <f t="shared" ref="L18:L21" si="27">+H18/(D$7/4)*100</f>
        <v>101.95147911082468</v>
      </c>
      <c r="M18" s="10"/>
      <c r="N18" s="24">
        <f>+J18*AVERAGE(N$14:N$17)/100</f>
        <v>142.77409910797115</v>
      </c>
      <c r="O18" s="24">
        <f t="shared" ref="O18:O21" si="28">+K18*AVERAGE(O$14:O$17)/100</f>
        <v>76.166722824890599</v>
      </c>
      <c r="P18" s="24">
        <f t="shared" ref="P18:P21" si="29">+L18*AVERAGE(P$14:P$17)/100</f>
        <v>103.63103812270909</v>
      </c>
      <c r="Q18" s="9"/>
      <c r="R18" s="8">
        <f t="shared" si="19"/>
        <v>214.16114866195673</v>
      </c>
      <c r="S18" s="8">
        <f t="shared" si="13"/>
        <v>171.37512635600385</v>
      </c>
      <c r="T18" s="8">
        <f t="shared" si="14"/>
        <v>388.61639296015909</v>
      </c>
      <c r="U18" s="38">
        <f t="shared" si="15"/>
        <v>-3.0801179421985125</v>
      </c>
      <c r="W18" s="2"/>
      <c r="X18" s="2"/>
      <c r="Y18" s="2"/>
      <c r="AD18" s="186"/>
      <c r="AE18" s="186"/>
      <c r="AF18" s="186"/>
      <c r="AG18" s="3"/>
      <c r="AH18" s="186"/>
    </row>
    <row r="19" spans="1:34" x14ac:dyDescent="0.25">
      <c r="A19" s="7" t="s">
        <v>23</v>
      </c>
      <c r="B19" s="8">
        <v>235.8</v>
      </c>
      <c r="C19" s="8">
        <v>156.30000000000001</v>
      </c>
      <c r="D19" s="8">
        <f t="shared" si="16"/>
        <v>392.1</v>
      </c>
      <c r="E19" s="8"/>
      <c r="F19" s="8">
        <f>+B19/'Example 8.2'!F23*100</f>
        <v>236.98492462311557</v>
      </c>
      <c r="G19" s="8">
        <f>+C19/'Example 8.2'!G23*100</f>
        <v>154.75247524752476</v>
      </c>
      <c r="H19" s="8">
        <f t="shared" si="8"/>
        <v>391.73739987064033</v>
      </c>
      <c r="I19" s="9"/>
      <c r="J19" s="24">
        <f t="shared" ref="J19:J21" si="30">+F19/(B$7/4)*100</f>
        <v>124.89324090809779</v>
      </c>
      <c r="K19" s="24">
        <f t="shared" si="26"/>
        <v>80.443132032501495</v>
      </c>
      <c r="L19" s="24">
        <f t="shared" si="27"/>
        <v>102.51551190595755</v>
      </c>
      <c r="M19" s="10"/>
      <c r="N19" s="24">
        <f t="shared" ref="N19:N21" si="31">+J19*AVERAGE(N$14:N$17)/100</f>
        <v>151.33282448069406</v>
      </c>
      <c r="O19" s="24">
        <f t="shared" si="28"/>
        <v>71.005957160505787</v>
      </c>
      <c r="P19" s="24">
        <f t="shared" si="29"/>
        <v>104.20436285134136</v>
      </c>
      <c r="Q19" s="9"/>
      <c r="R19" s="8">
        <f t="shared" si="19"/>
        <v>226.99923672104109</v>
      </c>
      <c r="S19" s="8">
        <f t="shared" si="13"/>
        <v>159.76340361113802</v>
      </c>
      <c r="T19" s="8">
        <f t="shared" si="14"/>
        <v>390.76636069253004</v>
      </c>
      <c r="U19" s="38">
        <f t="shared" si="15"/>
        <v>-4.0037203603509397</v>
      </c>
      <c r="W19" s="2"/>
      <c r="X19" s="2"/>
      <c r="Y19" s="2"/>
      <c r="AD19" s="186"/>
      <c r="AE19" s="186"/>
      <c r="AF19" s="186"/>
      <c r="AG19" s="3"/>
      <c r="AH19" s="3"/>
    </row>
    <row r="20" spans="1:34" x14ac:dyDescent="0.25">
      <c r="A20" s="7" t="s">
        <v>24</v>
      </c>
      <c r="B20" s="8">
        <v>242.9</v>
      </c>
      <c r="C20" s="8">
        <v>148.5</v>
      </c>
      <c r="D20" s="8">
        <f t="shared" si="16"/>
        <v>391.4</v>
      </c>
      <c r="E20" s="8"/>
      <c r="F20" s="8">
        <f>+B20/'Example 8.2'!F24*100</f>
        <v>245.35353535353534</v>
      </c>
      <c r="G20" s="8">
        <f>+C20/'Example 8.2'!G24*100</f>
        <v>146.30541871921184</v>
      </c>
      <c r="H20" s="8">
        <f t="shared" si="8"/>
        <v>391.65895407274718</v>
      </c>
      <c r="I20" s="9"/>
      <c r="J20" s="24">
        <f t="shared" si="30"/>
        <v>129.30357594389216</v>
      </c>
      <c r="K20" s="24">
        <f t="shared" si="26"/>
        <v>76.05219946417769</v>
      </c>
      <c r="L20" s="24">
        <f t="shared" si="27"/>
        <v>102.4949830743205</v>
      </c>
      <c r="M20" s="10"/>
      <c r="N20" s="24">
        <f t="shared" si="31"/>
        <v>156.67681630138873</v>
      </c>
      <c r="O20" s="24">
        <f t="shared" si="28"/>
        <v>67.13014623714318</v>
      </c>
      <c r="P20" s="24">
        <f t="shared" si="29"/>
        <v>104.18349582564886</v>
      </c>
      <c r="Q20" s="9"/>
      <c r="R20" s="8">
        <f t="shared" si="19"/>
        <v>235.01522445208309</v>
      </c>
      <c r="S20" s="8">
        <f t="shared" si="13"/>
        <v>151.04282903357216</v>
      </c>
      <c r="T20" s="8">
        <f t="shared" si="14"/>
        <v>390.68810934618324</v>
      </c>
      <c r="U20" s="38">
        <f t="shared" si="15"/>
        <v>-4.6300558605279889</v>
      </c>
      <c r="W20" s="2"/>
      <c r="X20" s="2"/>
      <c r="Y20" s="2"/>
      <c r="AD20" s="186"/>
      <c r="AE20" s="186"/>
      <c r="AF20" s="186"/>
      <c r="AG20" s="3"/>
      <c r="AH20" s="3"/>
    </row>
    <row r="21" spans="1:34" x14ac:dyDescent="0.25">
      <c r="A21" s="7" t="s">
        <v>25</v>
      </c>
      <c r="B21" s="8">
        <v>245.4</v>
      </c>
      <c r="C21" s="8">
        <v>144.80000000000001</v>
      </c>
      <c r="D21" s="8">
        <f t="shared" si="16"/>
        <v>390.20000000000005</v>
      </c>
      <c r="E21" s="8"/>
      <c r="F21" s="8">
        <f>+B21/'Example 8.2'!F25*100</f>
        <v>249.13705583756345</v>
      </c>
      <c r="G21" s="8">
        <f>+C21/'Example 8.2'!G25*100</f>
        <v>141.9607843137255</v>
      </c>
      <c r="H21" s="8">
        <f t="shared" si="8"/>
        <v>391.09784015128895</v>
      </c>
      <c r="I21" s="9"/>
      <c r="J21" s="24">
        <f t="shared" si="30"/>
        <v>131.29752613310325</v>
      </c>
      <c r="K21" s="24">
        <f t="shared" si="26"/>
        <v>73.793780020130214</v>
      </c>
      <c r="L21" s="24">
        <f t="shared" si="27"/>
        <v>102.34814266307856</v>
      </c>
      <c r="M21" s="10"/>
      <c r="N21" s="24">
        <f t="shared" si="31"/>
        <v>159.09288070818212</v>
      </c>
      <c r="O21" s="24">
        <f t="shared" si="28"/>
        <v>65.136672956792808</v>
      </c>
      <c r="P21" s="24">
        <f t="shared" si="29"/>
        <v>104.03423635057223</v>
      </c>
      <c r="Q21" s="9"/>
      <c r="R21" s="8">
        <f t="shared" si="19"/>
        <v>238.63932106227318</v>
      </c>
      <c r="S21" s="8">
        <f t="shared" si="13"/>
        <v>146.55751415278382</v>
      </c>
      <c r="T21" s="8">
        <f t="shared" si="14"/>
        <v>390.12838631464581</v>
      </c>
      <c r="U21" s="38">
        <f t="shared" si="15"/>
        <v>-4.9315510995887735</v>
      </c>
      <c r="W21" s="2"/>
      <c r="X21" s="2"/>
      <c r="Y21" s="2"/>
      <c r="AD21" s="3"/>
      <c r="AE21" s="3"/>
      <c r="AF21" s="3"/>
      <c r="AG21" s="3"/>
      <c r="AH21" s="3"/>
    </row>
    <row r="22" spans="1:34" x14ac:dyDescent="0.25">
      <c r="A22" s="7"/>
      <c r="B22" s="8"/>
      <c r="C22" s="8"/>
      <c r="D22" s="12"/>
      <c r="E22" s="12"/>
      <c r="F22" s="28"/>
      <c r="G22" s="27"/>
      <c r="H22" s="27"/>
      <c r="I22" s="9"/>
      <c r="J22" s="30"/>
      <c r="K22" s="30"/>
      <c r="L22" s="30"/>
      <c r="M22" s="10"/>
      <c r="N22" s="30"/>
      <c r="O22" s="30"/>
      <c r="P22" s="30"/>
      <c r="Q22" s="9"/>
      <c r="R22" s="28"/>
      <c r="S22" s="27"/>
      <c r="T22" s="27"/>
      <c r="U22" s="36"/>
    </row>
    <row r="23" spans="1:34" ht="15" customHeight="1" x14ac:dyDescent="0.25">
      <c r="A23" s="223" t="s">
        <v>18</v>
      </c>
      <c r="B23" s="223"/>
      <c r="C23" s="223"/>
      <c r="D23" s="12"/>
      <c r="E23" s="12"/>
      <c r="F23" s="28"/>
      <c r="G23" s="30"/>
      <c r="H23" s="30"/>
      <c r="I23" s="9"/>
      <c r="J23" s="30"/>
      <c r="K23" s="30"/>
      <c r="L23" s="30"/>
      <c r="M23" s="10"/>
      <c r="N23" s="30"/>
      <c r="O23" s="30"/>
      <c r="P23" s="30"/>
      <c r="Q23" s="9"/>
      <c r="R23" s="28"/>
      <c r="S23" s="30"/>
      <c r="T23" s="30"/>
      <c r="U23" s="53"/>
    </row>
    <row r="24" spans="1:34" x14ac:dyDescent="0.25">
      <c r="A24" s="7">
        <v>2011</v>
      </c>
      <c r="B24" s="8">
        <f>+SUM(B10:B13)</f>
        <v>660</v>
      </c>
      <c r="C24" s="8">
        <f>+SUM(C10:C13)</f>
        <v>854.90000000000009</v>
      </c>
      <c r="D24" s="8">
        <f>+SUM(D10:D13)</f>
        <v>1514.9</v>
      </c>
      <c r="E24" s="8"/>
      <c r="F24" s="8">
        <f>+SUM(F10:F13)</f>
        <v>643.06969304416054</v>
      </c>
      <c r="G24" s="8">
        <f>+SUM(G10:G13)</f>
        <v>867.90867862296432</v>
      </c>
      <c r="H24" s="8">
        <f>+SUM(H10:H13)</f>
        <v>1510.978371667125</v>
      </c>
      <c r="I24" s="9"/>
      <c r="J24" s="24">
        <f>+AVERAGE(J10:J13)</f>
        <v>107.17828217402678</v>
      </c>
      <c r="K24" s="24">
        <f>+AVERAGE(K10:K13)</f>
        <v>96.434297624773819</v>
      </c>
      <c r="L24" s="24">
        <f>+AVERAGE(L10:L13)</f>
        <v>100.73189144447498</v>
      </c>
      <c r="M24" s="10"/>
      <c r="N24" s="24">
        <f>+AVERAGE(N10:N13)</f>
        <v>107.17828217402678</v>
      </c>
      <c r="O24" s="24">
        <f>+AVERAGE(O10:O13)</f>
        <v>96.434297624773819</v>
      </c>
      <c r="P24" s="24">
        <f>+AVERAGE(P10:P13)</f>
        <v>100.73189144447498</v>
      </c>
      <c r="Q24" s="9"/>
      <c r="R24" s="8">
        <f>+SUM(R10:R13)</f>
        <v>643.06969304416066</v>
      </c>
      <c r="S24" s="8">
        <f>+SUM(S10:S13)</f>
        <v>867.90867862296432</v>
      </c>
      <c r="T24" s="8">
        <f>+SUM(T10:T13)</f>
        <v>1510.9783716671247</v>
      </c>
      <c r="U24" s="38">
        <f t="shared" ref="U24:U26" si="32">+R24+S24-T24</f>
        <v>0</v>
      </c>
    </row>
    <row r="25" spans="1:34" x14ac:dyDescent="0.25">
      <c r="A25" s="40">
        <v>2012</v>
      </c>
      <c r="B25" s="8">
        <f>+SUM(B14:B17)</f>
        <v>759</v>
      </c>
      <c r="C25" s="8">
        <f>+SUM(C14:C17)</f>
        <v>769.5</v>
      </c>
      <c r="D25" s="8">
        <f>+SUM(D14:D17)</f>
        <v>1528.5</v>
      </c>
      <c r="E25" s="8"/>
      <c r="F25" s="8">
        <f>+SUM(F14:F17)</f>
        <v>746.15893851649196</v>
      </c>
      <c r="G25" s="8">
        <f>+SUM(G14:G17)</f>
        <v>782.50948439864658</v>
      </c>
      <c r="H25" s="8">
        <f>+SUM(H14:H17)</f>
        <v>1528.6684229151385</v>
      </c>
      <c r="I25" s="41"/>
      <c r="J25" s="24">
        <f>+AVERAGE(J14:J17)</f>
        <v>113.05438462371092</v>
      </c>
      <c r="K25" s="24">
        <f>+AVERAGE(K14:K17)</f>
        <v>91.53228265278355</v>
      </c>
      <c r="L25" s="24">
        <f>+AVERAGE(L14:L17)</f>
        <v>100.90886678428532</v>
      </c>
      <c r="M25" s="42"/>
      <c r="N25" s="24">
        <f>+AVERAGE(N14:N17)</f>
        <v>121.16974736211043</v>
      </c>
      <c r="O25" s="24">
        <f>+AVERAGE(O14:O17)</f>
        <v>88.268513876134506</v>
      </c>
      <c r="P25" s="24">
        <f>+AVERAGE(P14:P17)</f>
        <v>101.64741014699617</v>
      </c>
      <c r="Q25" s="41"/>
      <c r="R25" s="8">
        <f>+SUM(R14:R17)</f>
        <v>727.01848417266262</v>
      </c>
      <c r="S25" s="8">
        <f>+SUM(S14:S17)</f>
        <v>794.41662488521047</v>
      </c>
      <c r="T25" s="8">
        <f>+SUM(T14:T17)</f>
        <v>1524.7111522049427</v>
      </c>
      <c r="U25" s="38">
        <f t="shared" si="32"/>
        <v>-3.2760431470696858</v>
      </c>
    </row>
    <row r="26" spans="1:34" ht="15.75" thickBot="1" x14ac:dyDescent="0.3">
      <c r="A26" s="54">
        <v>2013</v>
      </c>
      <c r="B26" s="55">
        <f>+SUM(B18:B21)</f>
        <v>948.8</v>
      </c>
      <c r="C26" s="55">
        <f>+SUM(C18:C21)</f>
        <v>615.6</v>
      </c>
      <c r="D26" s="55">
        <f>+SUM(D18:D21)</f>
        <v>1564.3999999999999</v>
      </c>
      <c r="E26" s="55"/>
      <c r="F26" s="55">
        <f>+SUM(F18:F21)</f>
        <v>955.05760536645323</v>
      </c>
      <c r="G26" s="55">
        <f>+SUM(G18:G21)</f>
        <v>609.01867828046215</v>
      </c>
      <c r="H26" s="55">
        <f>+SUM(H18:H21)</f>
        <v>1564.0762836469153</v>
      </c>
      <c r="I26" s="56"/>
      <c r="J26" s="183">
        <f>+AVERAGE(J18:J21)</f>
        <v>125.83104155025734</v>
      </c>
      <c r="K26" s="183">
        <f>+AVERAGE(K18:K21)</f>
        <v>79.144727521827434</v>
      </c>
      <c r="L26" s="183">
        <f>+AVERAGE(L18:L21)</f>
        <v>102.32752918854533</v>
      </c>
      <c r="M26" s="57"/>
      <c r="N26" s="183">
        <f>+AVERAGE(N18:N21)</f>
        <v>152.46915514955901</v>
      </c>
      <c r="O26" s="183">
        <f>+AVERAGE(O18:O21)</f>
        <v>69.85987479483309</v>
      </c>
      <c r="P26" s="183">
        <f>+AVERAGE(P18:P21)</f>
        <v>104.01328328756787</v>
      </c>
      <c r="Q26" s="56"/>
      <c r="R26" s="55">
        <f>+SUM(R18:R21)</f>
        <v>914.81493089735409</v>
      </c>
      <c r="S26" s="55">
        <f>+SUM(S18:S21)</f>
        <v>628.73887315349782</v>
      </c>
      <c r="T26" s="55">
        <f>+SUM(T18:T21)</f>
        <v>1560.1992493135181</v>
      </c>
      <c r="U26" s="58">
        <f t="shared" si="32"/>
        <v>-16.645445262666271</v>
      </c>
    </row>
    <row r="32" spans="1:34" x14ac:dyDescent="0.25">
      <c r="Y32" s="1"/>
      <c r="Z32" s="1"/>
      <c r="AD32" s="39"/>
      <c r="AE32" s="39"/>
    </row>
    <row r="33" spans="25:26" x14ac:dyDescent="0.25">
      <c r="Y33" s="1"/>
      <c r="Z33" s="1"/>
    </row>
  </sheetData>
  <mergeCells count="12">
    <mergeCell ref="A23:C23"/>
    <mergeCell ref="F3:H3"/>
    <mergeCell ref="F2:H2"/>
    <mergeCell ref="J2:L2"/>
    <mergeCell ref="J3:L3"/>
    <mergeCell ref="B3:D3"/>
    <mergeCell ref="A1:T1"/>
    <mergeCell ref="B2:D2"/>
    <mergeCell ref="N2:P2"/>
    <mergeCell ref="N3:P3"/>
    <mergeCell ref="R2:U2"/>
    <mergeCell ref="R3:U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6"/>
  <sheetViews>
    <sheetView zoomScale="130" zoomScaleNormal="130" workbookViewId="0">
      <selection sqref="A1:T1"/>
    </sheetView>
  </sheetViews>
  <sheetFormatPr defaultRowHeight="15" x14ac:dyDescent="0.25"/>
  <cols>
    <col min="2" max="4" width="5.42578125" customWidth="1"/>
    <col min="5" max="5" width="1.5703125" customWidth="1"/>
    <col min="6" max="8" width="5.42578125" customWidth="1"/>
    <col min="9" max="9" width="1.7109375" customWidth="1"/>
    <col min="10" max="12" width="5.42578125" customWidth="1"/>
    <col min="13" max="13" width="2.42578125" customWidth="1"/>
    <col min="14" max="16" width="5.42578125" customWidth="1"/>
    <col min="17" max="17" width="2" customWidth="1"/>
    <col min="18" max="20" width="5.42578125" customWidth="1"/>
    <col min="21" max="21" width="5" customWidth="1"/>
    <col min="25" max="25" width="10.42578125" bestFit="1" customWidth="1"/>
  </cols>
  <sheetData>
    <row r="1" spans="1:25" ht="16.5" customHeight="1" thickBot="1" x14ac:dyDescent="0.3">
      <c r="A1" s="217" t="s">
        <v>138</v>
      </c>
      <c r="B1" s="217"/>
      <c r="C1" s="217"/>
      <c r="D1" s="217"/>
      <c r="E1" s="217"/>
      <c r="F1" s="217"/>
      <c r="G1" s="217"/>
      <c r="H1" s="217"/>
      <c r="I1" s="217"/>
      <c r="J1" s="217"/>
      <c r="K1" s="217"/>
      <c r="L1" s="217"/>
      <c r="M1" s="217"/>
      <c r="N1" s="217"/>
      <c r="O1" s="217"/>
      <c r="P1" s="217"/>
      <c r="Q1" s="217"/>
      <c r="R1" s="221"/>
      <c r="S1" s="221"/>
      <c r="T1" s="221"/>
    </row>
    <row r="2" spans="1:25" ht="36.75" customHeight="1" x14ac:dyDescent="0.25">
      <c r="A2" s="46"/>
      <c r="B2" s="218" t="s">
        <v>142</v>
      </c>
      <c r="C2" s="218"/>
      <c r="D2" s="218"/>
      <c r="E2" s="20"/>
      <c r="F2" s="218" t="s">
        <v>26</v>
      </c>
      <c r="G2" s="218"/>
      <c r="H2" s="218"/>
      <c r="I2" s="47"/>
      <c r="J2" s="218" t="s">
        <v>31</v>
      </c>
      <c r="K2" s="218"/>
      <c r="L2" s="218"/>
      <c r="M2" s="47"/>
      <c r="N2" s="218" t="s">
        <v>34</v>
      </c>
      <c r="O2" s="218"/>
      <c r="P2" s="218"/>
      <c r="Q2" s="47"/>
      <c r="R2" s="218" t="s">
        <v>36</v>
      </c>
      <c r="S2" s="218"/>
      <c r="T2" s="218"/>
      <c r="U2" s="218"/>
    </row>
    <row r="3" spans="1:25" ht="27" customHeight="1" thickBot="1" x14ac:dyDescent="0.3">
      <c r="A3" s="23"/>
      <c r="B3" s="219" t="s">
        <v>4</v>
      </c>
      <c r="C3" s="219"/>
      <c r="D3" s="219"/>
      <c r="E3" s="25"/>
      <c r="F3" s="219" t="s">
        <v>5</v>
      </c>
      <c r="G3" s="219"/>
      <c r="H3" s="219"/>
      <c r="I3" s="19"/>
      <c r="J3" s="220" t="s">
        <v>28</v>
      </c>
      <c r="K3" s="220"/>
      <c r="L3" s="220"/>
      <c r="M3" s="19"/>
      <c r="N3" s="220" t="s">
        <v>30</v>
      </c>
      <c r="O3" s="220"/>
      <c r="P3" s="220"/>
      <c r="Q3" s="19"/>
      <c r="R3" s="222" t="s">
        <v>29</v>
      </c>
      <c r="S3" s="222"/>
      <c r="T3" s="222"/>
      <c r="U3" s="222"/>
      <c r="V3" s="45"/>
      <c r="W3" s="45"/>
    </row>
    <row r="4" spans="1:25" ht="18" customHeight="1" thickBot="1" x14ac:dyDescent="0.3">
      <c r="A4" s="6"/>
      <c r="B4" s="21" t="s">
        <v>0</v>
      </c>
      <c r="C4" s="21" t="s">
        <v>1</v>
      </c>
      <c r="D4" s="21" t="s">
        <v>3</v>
      </c>
      <c r="E4" s="21"/>
      <c r="F4" s="21" t="s">
        <v>0</v>
      </c>
      <c r="G4" s="21" t="s">
        <v>1</v>
      </c>
      <c r="H4" s="21" t="s">
        <v>3</v>
      </c>
      <c r="I4" s="16"/>
      <c r="J4" s="21" t="s">
        <v>0</v>
      </c>
      <c r="K4" s="21" t="s">
        <v>1</v>
      </c>
      <c r="L4" s="21" t="s">
        <v>3</v>
      </c>
      <c r="M4" s="16"/>
      <c r="N4" s="21" t="s">
        <v>0</v>
      </c>
      <c r="O4" s="21" t="s">
        <v>1</v>
      </c>
      <c r="P4" s="21" t="s">
        <v>3</v>
      </c>
      <c r="Q4" s="16"/>
      <c r="R4" s="21" t="s">
        <v>0</v>
      </c>
      <c r="S4" s="21" t="s">
        <v>1</v>
      </c>
      <c r="T4" s="21" t="s">
        <v>3</v>
      </c>
      <c r="U4" s="35" t="s">
        <v>37</v>
      </c>
    </row>
    <row r="5" spans="1:25" x14ac:dyDescent="0.25">
      <c r="A5" s="11">
        <v>2010</v>
      </c>
      <c r="B5" s="8">
        <f>+'Example 8.2'!B5</f>
        <v>600</v>
      </c>
      <c r="C5" s="8">
        <f>+'Example 8.2'!C5</f>
        <v>900</v>
      </c>
      <c r="D5" s="8">
        <f>+'Example 8.2'!D5</f>
        <v>1500</v>
      </c>
      <c r="E5" s="8"/>
      <c r="F5" s="8"/>
      <c r="G5" s="8"/>
      <c r="H5" s="8"/>
      <c r="I5" s="62"/>
      <c r="J5" s="48"/>
      <c r="K5" s="48"/>
      <c r="L5" s="48"/>
      <c r="M5" s="50"/>
      <c r="N5" s="48"/>
      <c r="O5" s="48"/>
      <c r="P5" s="48"/>
      <c r="Q5" s="49"/>
      <c r="R5" s="48"/>
      <c r="S5" s="48"/>
      <c r="T5" s="48"/>
      <c r="U5" s="51"/>
      <c r="V5" s="2"/>
    </row>
    <row r="6" spans="1:25" x14ac:dyDescent="0.25">
      <c r="A6" s="11">
        <v>2011</v>
      </c>
      <c r="B6" s="8">
        <f>+'Example 8.2'!B6</f>
        <v>660</v>
      </c>
      <c r="C6" s="8">
        <f>+'Example 8.2'!C6</f>
        <v>854.90000000000009</v>
      </c>
      <c r="D6" s="8">
        <f>+'Example 8.2'!D6</f>
        <v>1514.9</v>
      </c>
      <c r="E6" s="8"/>
      <c r="F6" s="8">
        <f>+'Example 8.6'!F6</f>
        <v>643.06969304416054</v>
      </c>
      <c r="G6" s="8">
        <f>+'Example 8.6'!G6</f>
        <v>867.90867862296443</v>
      </c>
      <c r="H6" s="8">
        <f>SUM(F6:G6)</f>
        <v>1510.978371667125</v>
      </c>
      <c r="I6" s="62"/>
      <c r="J6" s="48"/>
      <c r="K6" s="48"/>
      <c r="L6" s="48"/>
      <c r="M6" s="50"/>
      <c r="N6" s="48"/>
      <c r="O6" s="48"/>
      <c r="P6" s="48"/>
      <c r="Q6" s="49"/>
      <c r="R6" s="48"/>
      <c r="S6" s="48"/>
      <c r="T6" s="48"/>
      <c r="U6" s="51"/>
      <c r="V6" s="2"/>
    </row>
    <row r="7" spans="1:25" x14ac:dyDescent="0.25">
      <c r="A7" s="11">
        <v>2012</v>
      </c>
      <c r="B7" s="8">
        <f>+'Example 8.2'!B7</f>
        <v>759</v>
      </c>
      <c r="C7" s="8">
        <f>+'Example 8.2'!C7</f>
        <v>769.5</v>
      </c>
      <c r="D7" s="8">
        <f>+'Example 8.2'!D7</f>
        <v>1528.5</v>
      </c>
      <c r="E7" s="8"/>
      <c r="F7" s="8">
        <f>+'Example 8.6'!F7</f>
        <v>746.15893851649196</v>
      </c>
      <c r="G7" s="8">
        <f>+'Example 8.6'!G7</f>
        <v>782.50948439864658</v>
      </c>
      <c r="H7" s="8">
        <f>SUM(F7:G7)</f>
        <v>1528.6684229151385</v>
      </c>
      <c r="I7" s="62"/>
      <c r="J7" s="48"/>
      <c r="K7" s="48"/>
      <c r="L7" s="48"/>
      <c r="M7" s="50"/>
      <c r="N7" s="48"/>
      <c r="O7" s="48"/>
      <c r="P7" s="48"/>
      <c r="Q7" s="49"/>
      <c r="R7" s="48"/>
      <c r="S7" s="48"/>
      <c r="T7" s="48"/>
      <c r="U7" s="51"/>
      <c r="V7" s="2"/>
    </row>
    <row r="8" spans="1:25" x14ac:dyDescent="0.25">
      <c r="A8" s="11">
        <v>2013</v>
      </c>
      <c r="B8" s="8">
        <f>+'Example 8.2'!B8</f>
        <v>948.8</v>
      </c>
      <c r="C8" s="8">
        <f>+'Example 8.2'!C8</f>
        <v>615.6</v>
      </c>
      <c r="D8" s="8">
        <f>+'Example 8.2'!D8</f>
        <v>1564.4</v>
      </c>
      <c r="E8" s="8"/>
      <c r="F8" s="8">
        <f>+'Example 8.6'!F8</f>
        <v>955.05760536645323</v>
      </c>
      <c r="G8" s="8">
        <f>+'Example 8.6'!G8</f>
        <v>609.01867828046215</v>
      </c>
      <c r="H8" s="8">
        <f>SUM(F8:G8)</f>
        <v>1564.0762836469153</v>
      </c>
      <c r="I8" s="62"/>
      <c r="J8" s="48"/>
      <c r="K8" s="48"/>
      <c r="L8" s="48"/>
      <c r="M8" s="50"/>
      <c r="N8" s="48"/>
      <c r="O8" s="48"/>
      <c r="P8" s="48"/>
      <c r="Q8" s="49"/>
      <c r="R8" s="48"/>
      <c r="S8" s="48"/>
      <c r="T8" s="48"/>
      <c r="U8" s="51"/>
      <c r="V8" s="2"/>
    </row>
    <row r="9" spans="1:25" x14ac:dyDescent="0.25">
      <c r="A9" s="11"/>
      <c r="B9" s="31"/>
      <c r="C9" s="32"/>
      <c r="D9" s="33"/>
      <c r="E9" s="33"/>
      <c r="F9" s="31"/>
      <c r="G9" s="32"/>
      <c r="H9" s="33"/>
      <c r="I9" s="62"/>
      <c r="J9" s="31"/>
      <c r="K9" s="32"/>
      <c r="L9" s="33"/>
      <c r="M9" s="28"/>
      <c r="N9" s="31"/>
      <c r="O9" s="32"/>
      <c r="P9" s="33"/>
      <c r="Q9" s="26"/>
      <c r="R9" s="31"/>
      <c r="S9" s="32"/>
      <c r="T9" s="33"/>
      <c r="U9" s="52"/>
    </row>
    <row r="10" spans="1:25" x14ac:dyDescent="0.25">
      <c r="A10" s="7" t="s">
        <v>7</v>
      </c>
      <c r="B10" s="8">
        <v>160.69066111400596</v>
      </c>
      <c r="C10" s="8">
        <v>217.79697973386217</v>
      </c>
      <c r="D10" s="8">
        <f t="shared" ref="D10:D21" si="0">SUM(B10:C10)</f>
        <v>378.48764084786814</v>
      </c>
      <c r="E10" s="8"/>
      <c r="F10" s="8">
        <f>+'Example 8.6'!F10</f>
        <v>156.56862745098039</v>
      </c>
      <c r="G10" s="8">
        <f>+'Example 8.6'!G10</f>
        <v>221.11111111111111</v>
      </c>
      <c r="H10" s="8">
        <f t="shared" ref="H10:H21" si="1">SUM(F10:G10)</f>
        <v>377.67973856209153</v>
      </c>
      <c r="I10" s="9"/>
      <c r="J10" s="24">
        <f t="shared" ref="J10:L13" si="2">+F10/(B$5/4)*100</f>
        <v>104.37908496732027</v>
      </c>
      <c r="K10" s="24">
        <f t="shared" si="2"/>
        <v>98.271604938271608</v>
      </c>
      <c r="L10" s="24">
        <f t="shared" si="2"/>
        <v>100.71459694989106</v>
      </c>
      <c r="M10" s="10"/>
      <c r="N10" s="24">
        <f>+J10</f>
        <v>104.37908496732027</v>
      </c>
      <c r="O10" s="24">
        <f t="shared" ref="O10:P13" si="3">+K10</f>
        <v>98.271604938271608</v>
      </c>
      <c r="P10" s="24">
        <f t="shared" si="3"/>
        <v>100.71459694989106</v>
      </c>
      <c r="Q10" s="24"/>
      <c r="R10" s="8">
        <f t="shared" ref="R10:R21" si="4">+N10*(B$5/4)/100</f>
        <v>156.56862745098042</v>
      </c>
      <c r="S10" s="8">
        <f t="shared" ref="S10:S21" si="5">+O10*(C$5/4)/100</f>
        <v>221.11111111111114</v>
      </c>
      <c r="T10" s="8">
        <f t="shared" ref="T10:T21" si="6">+P10*(D$5/4)/100</f>
        <v>377.67973856209142</v>
      </c>
      <c r="U10" s="38">
        <f t="shared" ref="U10:U21" si="7">+R10+S10-T10</f>
        <v>0</v>
      </c>
      <c r="W10" s="2"/>
      <c r="X10" s="2"/>
      <c r="Y10" s="2"/>
    </row>
    <row r="11" spans="1:25" x14ac:dyDescent="0.25">
      <c r="A11" s="7" t="s">
        <v>8</v>
      </c>
      <c r="B11" s="8">
        <v>163.41133657120449</v>
      </c>
      <c r="C11" s="8">
        <v>214.79280644146095</v>
      </c>
      <c r="D11" s="8">
        <f t="shared" si="0"/>
        <v>378.20414301266544</v>
      </c>
      <c r="E11" s="8"/>
      <c r="F11" s="8">
        <f>+'Example 8.6'!F11</f>
        <v>159.21951219512195</v>
      </c>
      <c r="G11" s="8">
        <f>+'Example 8.6'!G11</f>
        <v>218.06122448979593</v>
      </c>
      <c r="H11" s="8">
        <f t="shared" si="1"/>
        <v>377.28073668491788</v>
      </c>
      <c r="I11" s="9"/>
      <c r="J11" s="24">
        <f t="shared" si="2"/>
        <v>106.14634146341464</v>
      </c>
      <c r="K11" s="24">
        <f t="shared" si="2"/>
        <v>96.916099773242635</v>
      </c>
      <c r="L11" s="24">
        <f t="shared" si="2"/>
        <v>100.60819644931142</v>
      </c>
      <c r="M11" s="10"/>
      <c r="N11" s="24">
        <f t="shared" ref="N11:N13" si="8">+J11</f>
        <v>106.14634146341464</v>
      </c>
      <c r="O11" s="24">
        <f t="shared" si="3"/>
        <v>96.916099773242635</v>
      </c>
      <c r="P11" s="24">
        <f t="shared" si="3"/>
        <v>100.60819644931142</v>
      </c>
      <c r="Q11" s="24"/>
      <c r="R11" s="8">
        <f t="shared" si="4"/>
        <v>159.21951219512198</v>
      </c>
      <c r="S11" s="8">
        <f t="shared" si="5"/>
        <v>218.06122448979593</v>
      </c>
      <c r="T11" s="8">
        <f t="shared" si="6"/>
        <v>377.28073668491788</v>
      </c>
      <c r="U11" s="38">
        <f t="shared" si="7"/>
        <v>0</v>
      </c>
      <c r="W11" s="2"/>
      <c r="X11" s="2"/>
      <c r="Y11" s="2"/>
    </row>
    <row r="12" spans="1:25" x14ac:dyDescent="0.25">
      <c r="A12" s="7" t="s">
        <v>9</v>
      </c>
      <c r="B12" s="8">
        <v>166.80310171312894</v>
      </c>
      <c r="C12" s="8">
        <v>211.67695384450948</v>
      </c>
      <c r="D12" s="8">
        <f t="shared" si="0"/>
        <v>378.48005555763842</v>
      </c>
      <c r="E12" s="8"/>
      <c r="F12" s="8">
        <f>+'Example 8.6'!F12</f>
        <v>162.52427184466021</v>
      </c>
      <c r="G12" s="8">
        <f>+'Example 8.6'!G12</f>
        <v>214.89795918367344</v>
      </c>
      <c r="H12" s="8">
        <f t="shared" si="1"/>
        <v>377.42223102833361</v>
      </c>
      <c r="I12" s="9"/>
      <c r="J12" s="24">
        <f t="shared" si="2"/>
        <v>108.34951456310679</v>
      </c>
      <c r="K12" s="24">
        <f t="shared" si="2"/>
        <v>95.510204081632651</v>
      </c>
      <c r="L12" s="24">
        <f t="shared" si="2"/>
        <v>100.6459282742223</v>
      </c>
      <c r="M12" s="10"/>
      <c r="N12" s="24">
        <f t="shared" si="8"/>
        <v>108.34951456310679</v>
      </c>
      <c r="O12" s="24">
        <f t="shared" si="3"/>
        <v>95.510204081632651</v>
      </c>
      <c r="P12" s="24">
        <f t="shared" si="3"/>
        <v>100.6459282742223</v>
      </c>
      <c r="Q12" s="24"/>
      <c r="R12" s="8">
        <f t="shared" si="4"/>
        <v>162.52427184466021</v>
      </c>
      <c r="S12" s="8">
        <f t="shared" si="5"/>
        <v>214.89795918367344</v>
      </c>
      <c r="T12" s="8">
        <f t="shared" si="6"/>
        <v>377.42223102833361</v>
      </c>
      <c r="U12" s="38">
        <f t="shared" si="7"/>
        <v>0</v>
      </c>
      <c r="W12" s="2"/>
      <c r="X12" s="2"/>
      <c r="Y12" s="2"/>
    </row>
    <row r="13" spans="1:25" x14ac:dyDescent="0.25">
      <c r="A13" s="7" t="s">
        <v>10</v>
      </c>
      <c r="B13" s="8">
        <v>169.09490060166058</v>
      </c>
      <c r="C13" s="8">
        <v>210.63325998016734</v>
      </c>
      <c r="D13" s="8">
        <f t="shared" si="0"/>
        <v>379.72816058182792</v>
      </c>
      <c r="E13" s="8"/>
      <c r="F13" s="8">
        <f>+'Example 8.6'!F13</f>
        <v>164.75728155339803</v>
      </c>
      <c r="G13" s="8">
        <f>+'Example 8.6'!G13</f>
        <v>213.83838383838381</v>
      </c>
      <c r="H13" s="8">
        <f t="shared" si="1"/>
        <v>378.59566539178184</v>
      </c>
      <c r="I13" s="9"/>
      <c r="J13" s="24">
        <f t="shared" si="2"/>
        <v>109.83818770226534</v>
      </c>
      <c r="K13" s="24">
        <f t="shared" si="2"/>
        <v>95.039281705948355</v>
      </c>
      <c r="L13" s="24">
        <f t="shared" si="2"/>
        <v>100.95884410447515</v>
      </c>
      <c r="M13" s="10"/>
      <c r="N13" s="24">
        <f t="shared" si="8"/>
        <v>109.83818770226534</v>
      </c>
      <c r="O13" s="24">
        <f t="shared" si="3"/>
        <v>95.039281705948355</v>
      </c>
      <c r="P13" s="24">
        <f t="shared" si="3"/>
        <v>100.95884410447515</v>
      </c>
      <c r="Q13" s="24"/>
      <c r="R13" s="8">
        <f t="shared" si="4"/>
        <v>164.75728155339803</v>
      </c>
      <c r="S13" s="8">
        <f t="shared" si="5"/>
        <v>213.83838383838381</v>
      </c>
      <c r="T13" s="8">
        <f t="shared" si="6"/>
        <v>378.59566539178178</v>
      </c>
      <c r="U13" s="38">
        <f t="shared" si="7"/>
        <v>0</v>
      </c>
      <c r="W13" s="2"/>
      <c r="X13" s="2"/>
      <c r="Y13" s="2"/>
    </row>
    <row r="14" spans="1:25" x14ac:dyDescent="0.25">
      <c r="A14" s="7" t="s">
        <v>11</v>
      </c>
      <c r="B14" s="8">
        <v>172.87600395998609</v>
      </c>
      <c r="C14" s="8">
        <v>206.9141944165155</v>
      </c>
      <c r="D14" s="8">
        <f t="shared" si="0"/>
        <v>379.79019837650162</v>
      </c>
      <c r="E14" s="8"/>
      <c r="F14" s="8">
        <f>+'Example 8.6'!F14</f>
        <v>169.95121951219511</v>
      </c>
      <c r="G14" s="8">
        <f>+'Example 8.6'!G14</f>
        <v>210.41237113402062</v>
      </c>
      <c r="H14" s="8">
        <f t="shared" si="1"/>
        <v>380.3635906462157</v>
      </c>
      <c r="I14" s="9"/>
      <c r="J14" s="24">
        <f t="shared" ref="J14:L17" si="9">+F14/(B$13)*100</f>
        <v>100.50641320790139</v>
      </c>
      <c r="K14" s="24">
        <f t="shared" si="9"/>
        <v>99.895131069913873</v>
      </c>
      <c r="L14" s="24">
        <f t="shared" si="9"/>
        <v>100.16733814616596</v>
      </c>
      <c r="M14" s="10"/>
      <c r="N14" s="24">
        <f>+J14*N$13/100</f>
        <v>110.39442279210913</v>
      </c>
      <c r="O14" s="24">
        <f t="shared" ref="O14:O17" si="10">+K14*O$13/100</f>
        <v>94.93961502806178</v>
      </c>
      <c r="P14" s="24">
        <f t="shared" ref="P14:P17" si="11">+L14*P$13/100</f>
        <v>101.12778676259016</v>
      </c>
      <c r="Q14" s="24"/>
      <c r="R14" s="8">
        <f t="shared" si="4"/>
        <v>165.59163418816371</v>
      </c>
      <c r="S14" s="8">
        <f t="shared" si="5"/>
        <v>213.61413381313901</v>
      </c>
      <c r="T14" s="8">
        <f t="shared" si="6"/>
        <v>379.22920035971316</v>
      </c>
      <c r="U14" s="38">
        <f t="shared" si="7"/>
        <v>-2.3432358410445886E-2</v>
      </c>
      <c r="W14" s="2"/>
      <c r="X14" s="2"/>
      <c r="Y14" s="2"/>
    </row>
    <row r="15" spans="1:25" x14ac:dyDescent="0.25">
      <c r="A15" s="7" t="s">
        <v>12</v>
      </c>
      <c r="B15" s="8">
        <v>179.90647380878991</v>
      </c>
      <c r="C15" s="8">
        <v>200.0521787835317</v>
      </c>
      <c r="D15" s="8">
        <f t="shared" si="0"/>
        <v>379.95865259232164</v>
      </c>
      <c r="E15" s="8"/>
      <c r="F15" s="8">
        <f>+'Example 8.6'!F15</f>
        <v>176.86274509803923</v>
      </c>
      <c r="G15" s="8">
        <f>+'Example 8.6'!G15</f>
        <v>203.43434343434345</v>
      </c>
      <c r="H15" s="8">
        <f t="shared" si="1"/>
        <v>380.29708853238265</v>
      </c>
      <c r="I15" s="9"/>
      <c r="J15" s="24">
        <f t="shared" si="9"/>
        <v>104.59377809072876</v>
      </c>
      <c r="K15" s="24">
        <f t="shared" si="9"/>
        <v>96.582250805736123</v>
      </c>
      <c r="L15" s="24">
        <f t="shared" si="9"/>
        <v>100.1498250616133</v>
      </c>
      <c r="M15" s="10"/>
      <c r="N15" s="24">
        <f t="shared" ref="N15:N17" si="12">+J15*N$13/100</f>
        <v>114.88391030418553</v>
      </c>
      <c r="O15" s="24">
        <f t="shared" si="10"/>
        <v>91.791077421209124</v>
      </c>
      <c r="P15" s="24">
        <f t="shared" si="11"/>
        <v>101.11010575485876</v>
      </c>
      <c r="Q15" s="24"/>
      <c r="R15" s="8">
        <f t="shared" si="4"/>
        <v>172.32586545627831</v>
      </c>
      <c r="S15" s="8">
        <f t="shared" si="5"/>
        <v>206.52992419772053</v>
      </c>
      <c r="T15" s="8">
        <f t="shared" si="6"/>
        <v>379.16289658072031</v>
      </c>
      <c r="U15" s="38">
        <f t="shared" si="7"/>
        <v>-0.30710692672147388</v>
      </c>
      <c r="W15" s="2"/>
      <c r="X15" s="2"/>
      <c r="Y15" s="39"/>
    </row>
    <row r="16" spans="1:25" x14ac:dyDescent="0.25">
      <c r="A16" s="7" t="s">
        <v>13</v>
      </c>
      <c r="B16" s="8">
        <v>190.24840047710271</v>
      </c>
      <c r="C16" s="8">
        <v>191.98268788668366</v>
      </c>
      <c r="D16" s="8">
        <f t="shared" si="0"/>
        <v>382.2310883637864</v>
      </c>
      <c r="E16" s="8"/>
      <c r="F16" s="8">
        <f>+'Example 8.6'!F16</f>
        <v>187.02970297029705</v>
      </c>
      <c r="G16" s="8">
        <f>+'Example 8.6'!G16</f>
        <v>195.2284263959391</v>
      </c>
      <c r="H16" s="8">
        <f t="shared" si="1"/>
        <v>382.25812936623618</v>
      </c>
      <c r="I16" s="9"/>
      <c r="J16" s="24">
        <f t="shared" si="9"/>
        <v>110.60635318086011</v>
      </c>
      <c r="K16" s="24">
        <f t="shared" si="9"/>
        <v>92.686419236126952</v>
      </c>
      <c r="L16" s="24">
        <f t="shared" si="9"/>
        <v>100.6662578778808</v>
      </c>
      <c r="M16" s="10"/>
      <c r="N16" s="24">
        <f t="shared" si="12"/>
        <v>121.48801381742368</v>
      </c>
      <c r="O16" s="24">
        <f t="shared" si="10"/>
        <v>88.088507080978999</v>
      </c>
      <c r="P16" s="24">
        <f t="shared" si="11"/>
        <v>101.6314903567386</v>
      </c>
      <c r="Q16" s="24"/>
      <c r="R16" s="8">
        <f t="shared" si="4"/>
        <v>182.23202072613552</v>
      </c>
      <c r="S16" s="8">
        <f t="shared" si="5"/>
        <v>198.19914093220277</v>
      </c>
      <c r="T16" s="8">
        <f t="shared" si="6"/>
        <v>381.11808883776973</v>
      </c>
      <c r="U16" s="38">
        <f t="shared" si="7"/>
        <v>-0.68692717943144999</v>
      </c>
      <c r="W16" s="2"/>
      <c r="X16" s="2"/>
      <c r="Y16" s="2"/>
    </row>
    <row r="17" spans="1:25" x14ac:dyDescent="0.25">
      <c r="A17" s="7" t="s">
        <v>14</v>
      </c>
      <c r="B17" s="8">
        <v>215.9691217541212</v>
      </c>
      <c r="C17" s="8">
        <v>170.55093891326908</v>
      </c>
      <c r="D17" s="8">
        <f t="shared" si="0"/>
        <v>386.52006066739028</v>
      </c>
      <c r="E17" s="8"/>
      <c r="F17" s="8">
        <f>+'Example 8.6'!F17</f>
        <v>212.3152709359606</v>
      </c>
      <c r="G17" s="8">
        <f>+'Example 8.6'!G17</f>
        <v>173.43434343434342</v>
      </c>
      <c r="H17" s="8">
        <f t="shared" si="1"/>
        <v>385.74961437030402</v>
      </c>
      <c r="I17" s="9"/>
      <c r="J17" s="24">
        <f t="shared" si="9"/>
        <v>125.55983071075272</v>
      </c>
      <c r="K17" s="24">
        <f t="shared" si="9"/>
        <v>82.33948591531724</v>
      </c>
      <c r="L17" s="24">
        <f>+H17/(D$13)*100</f>
        <v>101.58572747916558</v>
      </c>
      <c r="M17" s="10"/>
      <c r="N17" s="24">
        <f t="shared" si="12"/>
        <v>137.91264253472318</v>
      </c>
      <c r="O17" s="24">
        <f t="shared" si="10"/>
        <v>78.25485597428802</v>
      </c>
      <c r="P17" s="24">
        <f t="shared" si="11"/>
        <v>102.55977623808776</v>
      </c>
      <c r="Q17" s="24"/>
      <c r="R17" s="8">
        <f t="shared" si="4"/>
        <v>206.86896380208475</v>
      </c>
      <c r="S17" s="8">
        <f t="shared" si="5"/>
        <v>176.07342594214805</v>
      </c>
      <c r="T17" s="8">
        <f t="shared" si="6"/>
        <v>384.5991608928291</v>
      </c>
      <c r="U17" s="38">
        <f t="shared" si="7"/>
        <v>-1.6567711485963059</v>
      </c>
      <c r="W17" s="2"/>
      <c r="X17" s="2"/>
      <c r="Y17" s="2"/>
    </row>
    <row r="18" spans="1:25" x14ac:dyDescent="0.25">
      <c r="A18" s="7" t="s">
        <v>22</v>
      </c>
      <c r="B18" s="8">
        <v>222.11716379743248</v>
      </c>
      <c r="C18" s="8">
        <v>167.79386847137087</v>
      </c>
      <c r="D18" s="8">
        <f t="shared" si="0"/>
        <v>389.91103226880335</v>
      </c>
      <c r="E18" s="8"/>
      <c r="F18" s="8">
        <f>+'Example 8.6'!F18</f>
        <v>223.58208955223881</v>
      </c>
      <c r="G18" s="8">
        <f>+'Example 8.6'!G18</f>
        <v>166</v>
      </c>
      <c r="H18" s="8">
        <f t="shared" si="1"/>
        <v>389.58208955223881</v>
      </c>
      <c r="I18" s="9"/>
      <c r="J18" s="24">
        <f t="shared" ref="J18:L21" si="13">+F18/(B$17)*100</f>
        <v>103.52502604830005</v>
      </c>
      <c r="K18" s="24">
        <f t="shared" si="13"/>
        <v>97.331624825833771</v>
      </c>
      <c r="L18" s="24">
        <f t="shared" si="13"/>
        <v>100.79220438896792</v>
      </c>
      <c r="M18" s="10"/>
      <c r="N18" s="24">
        <f>+J18*N$17/100</f>
        <v>142.7740991079711</v>
      </c>
      <c r="O18" s="24">
        <f t="shared" ref="O18:O21" si="14">+K18*O$17/100</f>
        <v>76.166722824890584</v>
      </c>
      <c r="P18" s="24">
        <f t="shared" ref="P18:P21" si="15">+L18*P$17/100</f>
        <v>103.37225928676156</v>
      </c>
      <c r="Q18" s="24"/>
      <c r="R18" s="8">
        <f t="shared" si="4"/>
        <v>214.16114866195664</v>
      </c>
      <c r="S18" s="8">
        <f t="shared" si="5"/>
        <v>171.37512635600382</v>
      </c>
      <c r="T18" s="8">
        <f t="shared" si="6"/>
        <v>387.64597232535584</v>
      </c>
      <c r="U18" s="38">
        <f t="shared" si="7"/>
        <v>-2.1096973073953791</v>
      </c>
      <c r="W18" s="2"/>
      <c r="X18" s="2"/>
      <c r="Y18" s="2"/>
    </row>
    <row r="19" spans="1:25" x14ac:dyDescent="0.25">
      <c r="A19" s="7" t="s">
        <v>23</v>
      </c>
      <c r="B19" s="8">
        <v>235.43218253954134</v>
      </c>
      <c r="C19" s="8">
        <v>156.42479805603767</v>
      </c>
      <c r="D19" s="8">
        <f t="shared" si="0"/>
        <v>391.85698059557899</v>
      </c>
      <c r="E19" s="8"/>
      <c r="F19" s="8">
        <f>+'Example 8.6'!F19</f>
        <v>236.98492462311557</v>
      </c>
      <c r="G19" s="8">
        <f>+'Example 8.6'!G19</f>
        <v>154.75247524752476</v>
      </c>
      <c r="H19" s="8">
        <f t="shared" si="1"/>
        <v>391.73739987064033</v>
      </c>
      <c r="I19" s="9"/>
      <c r="J19" s="24">
        <f t="shared" si="13"/>
        <v>109.73092944875734</v>
      </c>
      <c r="K19" s="24">
        <f t="shared" si="13"/>
        <v>90.736806395549436</v>
      </c>
      <c r="L19" s="24">
        <f t="shared" si="13"/>
        <v>101.34982365319965</v>
      </c>
      <c r="M19" s="10"/>
      <c r="N19" s="24">
        <f t="shared" ref="N19:N21" si="16">+J19*N$17/100</f>
        <v>151.332824480694</v>
      </c>
      <c r="O19" s="24">
        <f t="shared" si="14"/>
        <v>71.005957160505773</v>
      </c>
      <c r="P19" s="24">
        <f t="shared" si="15"/>
        <v>103.9441523564181</v>
      </c>
      <c r="Q19" s="24"/>
      <c r="R19" s="8">
        <f t="shared" si="4"/>
        <v>226.99923672104103</v>
      </c>
      <c r="S19" s="8">
        <f t="shared" si="5"/>
        <v>159.76340361113799</v>
      </c>
      <c r="T19" s="8">
        <f t="shared" si="6"/>
        <v>389.79057133656789</v>
      </c>
      <c r="U19" s="38">
        <f t="shared" si="7"/>
        <v>-3.0279310043889041</v>
      </c>
      <c r="W19" s="2"/>
      <c r="X19" s="2"/>
      <c r="Y19" s="2"/>
    </row>
    <row r="20" spans="1:25" x14ac:dyDescent="0.25">
      <c r="A20" s="7" t="s">
        <v>24</v>
      </c>
      <c r="B20" s="8">
        <v>243.74596153717124</v>
      </c>
      <c r="C20" s="8">
        <v>147.88645894711007</v>
      </c>
      <c r="D20" s="8">
        <f t="shared" si="0"/>
        <v>391.63242048428128</v>
      </c>
      <c r="E20" s="8"/>
      <c r="F20" s="8">
        <f>+'Example 8.6'!F20</f>
        <v>245.35353535353534</v>
      </c>
      <c r="G20" s="8">
        <f>+'Example 8.6'!G20</f>
        <v>146.30541871921184</v>
      </c>
      <c r="H20" s="8">
        <f t="shared" si="1"/>
        <v>391.65895407274718</v>
      </c>
      <c r="I20" s="9"/>
      <c r="J20" s="24">
        <f t="shared" si="13"/>
        <v>113.60584020565125</v>
      </c>
      <c r="K20" s="24">
        <f t="shared" si="13"/>
        <v>85.784000751595443</v>
      </c>
      <c r="L20" s="24">
        <f t="shared" si="13"/>
        <v>101.32952825177657</v>
      </c>
      <c r="M20" s="10"/>
      <c r="N20" s="24">
        <f t="shared" si="16"/>
        <v>156.67681630138861</v>
      </c>
      <c r="O20" s="24">
        <f t="shared" si="14"/>
        <v>67.130146237143165</v>
      </c>
      <c r="P20" s="24">
        <f t="shared" si="15"/>
        <v>103.92333743813197</v>
      </c>
      <c r="Q20" s="24"/>
      <c r="R20" s="8">
        <f t="shared" si="4"/>
        <v>235.01522445208292</v>
      </c>
      <c r="S20" s="8">
        <f t="shared" si="5"/>
        <v>151.04282903357213</v>
      </c>
      <c r="T20" s="8">
        <f t="shared" si="6"/>
        <v>389.71251539299487</v>
      </c>
      <c r="U20" s="38">
        <f t="shared" si="7"/>
        <v>-3.6544619073398508</v>
      </c>
      <c r="W20" s="2"/>
      <c r="X20" s="2"/>
      <c r="Y20" s="2"/>
    </row>
    <row r="21" spans="1:25" x14ac:dyDescent="0.25">
      <c r="A21" s="7" t="s">
        <v>25</v>
      </c>
      <c r="B21" s="8">
        <v>247.50469212585483</v>
      </c>
      <c r="C21" s="8">
        <v>143.49487452548135</v>
      </c>
      <c r="D21" s="8">
        <f t="shared" si="0"/>
        <v>390.99956665133618</v>
      </c>
      <c r="E21" s="8"/>
      <c r="F21" s="8">
        <f>+'Example 8.6'!F21</f>
        <v>249.13705583756345</v>
      </c>
      <c r="G21" s="8">
        <f>+'Example 8.6'!G21</f>
        <v>141.9607843137255</v>
      </c>
      <c r="H21" s="8">
        <f t="shared" si="1"/>
        <v>391.09784015128895</v>
      </c>
      <c r="I21" s="9"/>
      <c r="J21" s="24">
        <f t="shared" si="13"/>
        <v>115.35772049913859</v>
      </c>
      <c r="K21" s="24">
        <f t="shared" si="13"/>
        <v>83.236589149425527</v>
      </c>
      <c r="L21" s="24">
        <f t="shared" si="13"/>
        <v>101.18435754045841</v>
      </c>
      <c r="M21" s="10"/>
      <c r="N21" s="24">
        <f t="shared" si="16"/>
        <v>159.09288070818209</v>
      </c>
      <c r="O21" s="24">
        <f t="shared" si="14"/>
        <v>65.136672956792793</v>
      </c>
      <c r="P21" s="24">
        <f t="shared" si="15"/>
        <v>103.77445068144083</v>
      </c>
      <c r="Q21" s="24"/>
      <c r="R21" s="8">
        <f t="shared" si="4"/>
        <v>238.63932106227315</v>
      </c>
      <c r="S21" s="8">
        <f t="shared" si="5"/>
        <v>146.5575141527838</v>
      </c>
      <c r="T21" s="8">
        <f t="shared" si="6"/>
        <v>389.15419005540309</v>
      </c>
      <c r="U21" s="38">
        <f t="shared" si="7"/>
        <v>-3.95735484034617</v>
      </c>
      <c r="W21" s="2"/>
      <c r="X21" s="2"/>
      <c r="Y21" s="2"/>
    </row>
    <row r="22" spans="1:25" x14ac:dyDescent="0.25">
      <c r="A22" s="7"/>
      <c r="B22" s="8"/>
      <c r="C22" s="8"/>
      <c r="D22" s="12"/>
      <c r="E22" s="12"/>
      <c r="F22" s="28"/>
      <c r="G22" s="27"/>
      <c r="H22" s="27"/>
      <c r="I22" s="9"/>
      <c r="J22" s="30"/>
      <c r="K22" s="30"/>
      <c r="L22" s="30"/>
      <c r="M22" s="10"/>
      <c r="N22" s="30"/>
      <c r="O22" s="30"/>
      <c r="P22" s="30"/>
      <c r="Q22" s="24"/>
      <c r="R22" s="28"/>
      <c r="S22" s="27"/>
      <c r="T22" s="27"/>
      <c r="U22" s="36"/>
    </row>
    <row r="23" spans="1:25" ht="15" customHeight="1" x14ac:dyDescent="0.25">
      <c r="A23" s="223" t="s">
        <v>18</v>
      </c>
      <c r="B23" s="223"/>
      <c r="C23" s="223"/>
      <c r="D23" s="12"/>
      <c r="E23" s="12"/>
      <c r="F23" s="28"/>
      <c r="G23" s="30"/>
      <c r="H23" s="30"/>
      <c r="I23" s="9"/>
      <c r="J23" s="30"/>
      <c r="K23" s="30"/>
      <c r="L23" s="30"/>
      <c r="M23" s="10"/>
      <c r="N23" s="30"/>
      <c r="O23" s="30"/>
      <c r="P23" s="30"/>
      <c r="Q23" s="24"/>
      <c r="R23" s="28"/>
      <c r="S23" s="30"/>
      <c r="T23" s="30"/>
      <c r="U23" s="53"/>
    </row>
    <row r="24" spans="1:25" x14ac:dyDescent="0.25">
      <c r="A24" s="7">
        <v>2011</v>
      </c>
      <c r="B24" s="8">
        <f>+SUM(B10:B13)</f>
        <v>660</v>
      </c>
      <c r="C24" s="8">
        <f>+SUM(C10:C13)</f>
        <v>854.89999999999986</v>
      </c>
      <c r="D24" s="8">
        <f>+SUM(D10:D13)</f>
        <v>1514.9</v>
      </c>
      <c r="E24" s="8"/>
      <c r="F24" s="8">
        <f>+SUM(F10:F13)</f>
        <v>643.06969304416054</v>
      </c>
      <c r="G24" s="8">
        <f>+SUM(G10:G13)</f>
        <v>867.90867862296432</v>
      </c>
      <c r="H24" s="8">
        <f>+SUM(H10:H13)</f>
        <v>1510.978371667125</v>
      </c>
      <c r="I24" s="9"/>
      <c r="J24" s="24">
        <f>+AVERAGE(J10:J13)</f>
        <v>107.17828217402678</v>
      </c>
      <c r="K24" s="24">
        <f>+AVERAGE(K10:K13)</f>
        <v>96.434297624773819</v>
      </c>
      <c r="L24" s="24">
        <f>+AVERAGE(L10:L13)</f>
        <v>100.73189144447498</v>
      </c>
      <c r="M24" s="10"/>
      <c r="N24" s="24">
        <f>+AVERAGE(N10:N13)</f>
        <v>107.17828217402678</v>
      </c>
      <c r="O24" s="24">
        <f>+AVERAGE(O10:O13)</f>
        <v>96.434297624773819</v>
      </c>
      <c r="P24" s="24">
        <f>+AVERAGE(P10:P13)</f>
        <v>100.73189144447498</v>
      </c>
      <c r="Q24" s="24"/>
      <c r="R24" s="8">
        <f>+SUM(R10:R13)</f>
        <v>643.06969304416066</v>
      </c>
      <c r="S24" s="8">
        <f>+SUM(S10:S13)</f>
        <v>867.90867862296432</v>
      </c>
      <c r="T24" s="8">
        <f>+SUM(T10:T13)</f>
        <v>1510.9783716671247</v>
      </c>
      <c r="U24" s="38">
        <f t="shared" ref="U24:U26" si="17">+R24+S24-T24</f>
        <v>0</v>
      </c>
    </row>
    <row r="25" spans="1:25" x14ac:dyDescent="0.25">
      <c r="A25" s="40">
        <v>2012</v>
      </c>
      <c r="B25" s="8">
        <f>+SUM(B14:B17)</f>
        <v>759</v>
      </c>
      <c r="C25" s="8">
        <f>+SUM(C14:C17)</f>
        <v>769.49999999999989</v>
      </c>
      <c r="D25" s="8">
        <f>+SUM(D14:D17)</f>
        <v>1528.5</v>
      </c>
      <c r="E25" s="8"/>
      <c r="F25" s="8">
        <f>+SUM(F14:F17)</f>
        <v>746.15893851649196</v>
      </c>
      <c r="G25" s="8">
        <f>+SUM(G14:G17)</f>
        <v>782.50948439864658</v>
      </c>
      <c r="H25" s="8">
        <f>+SUM(H14:H17)</f>
        <v>1528.6684229151385</v>
      </c>
      <c r="I25" s="41"/>
      <c r="J25" s="24">
        <f>+AVERAGE(J14:J17)</f>
        <v>110.31659379756076</v>
      </c>
      <c r="K25" s="24">
        <f>+AVERAGE(K14:K17)</f>
        <v>92.875821756773547</v>
      </c>
      <c r="L25" s="24">
        <f>+AVERAGE(L14:L17)</f>
        <v>100.64228714120641</v>
      </c>
      <c r="M25" s="42"/>
      <c r="N25" s="24">
        <f>+AVERAGE(N14:N17)</f>
        <v>121.16974736211037</v>
      </c>
      <c r="O25" s="24">
        <f>+AVERAGE(O14:O17)</f>
        <v>88.268513876134492</v>
      </c>
      <c r="P25" s="24">
        <f>+AVERAGE(P14:P17)</f>
        <v>101.60728977806882</v>
      </c>
      <c r="Q25" s="184"/>
      <c r="R25" s="8">
        <f>+SUM(R14:R17)</f>
        <v>727.01848417266228</v>
      </c>
      <c r="S25" s="8">
        <f>+SUM(S14:S17)</f>
        <v>794.41662488521047</v>
      </c>
      <c r="T25" s="8">
        <f>+SUM(T14:T17)</f>
        <v>1524.1093466710324</v>
      </c>
      <c r="U25" s="38">
        <f t="shared" si="17"/>
        <v>-2.6742376131596757</v>
      </c>
    </row>
    <row r="26" spans="1:25" ht="15.75" thickBot="1" x14ac:dyDescent="0.3">
      <c r="A26" s="54">
        <v>2013</v>
      </c>
      <c r="B26" s="55">
        <f>+SUM(B18:B21)</f>
        <v>948.79999999999984</v>
      </c>
      <c r="C26" s="55">
        <f>+SUM(C18:C21)</f>
        <v>615.6</v>
      </c>
      <c r="D26" s="55">
        <f>+SUM(D18:D21)</f>
        <v>1564.3999999999999</v>
      </c>
      <c r="E26" s="55"/>
      <c r="F26" s="55">
        <f>+SUM(F18:F21)</f>
        <v>955.05760536645323</v>
      </c>
      <c r="G26" s="55">
        <f>+SUM(G18:G21)</f>
        <v>609.01867828046215</v>
      </c>
      <c r="H26" s="55">
        <f>+SUM(H18:H21)</f>
        <v>1564.0762836469153</v>
      </c>
      <c r="I26" s="56"/>
      <c r="J26" s="183">
        <f>+AVERAGE(J18:J21)</f>
        <v>110.55487905046181</v>
      </c>
      <c r="K26" s="183">
        <f>+AVERAGE(K18:K21)</f>
        <v>89.272255280601044</v>
      </c>
      <c r="L26" s="183">
        <f>+AVERAGE(L18:L21)</f>
        <v>101.16397845860062</v>
      </c>
      <c r="M26" s="57"/>
      <c r="N26" s="183">
        <f>+AVERAGE(N18:N21)</f>
        <v>152.46915514955896</v>
      </c>
      <c r="O26" s="183">
        <f>+AVERAGE(O18:O21)</f>
        <v>69.859874794833075</v>
      </c>
      <c r="P26" s="183">
        <f>+AVERAGE(P18:P21)</f>
        <v>103.75354994068812</v>
      </c>
      <c r="Q26" s="183"/>
      <c r="R26" s="55">
        <f>+SUM(R18:R21)</f>
        <v>914.81493089735386</v>
      </c>
      <c r="S26" s="55">
        <f>+SUM(S18:S21)</f>
        <v>628.73887315349782</v>
      </c>
      <c r="T26" s="55">
        <f>+SUM(T18:T21)</f>
        <v>1556.3032491103218</v>
      </c>
      <c r="U26" s="58">
        <f t="shared" si="17"/>
        <v>-12.749445059469963</v>
      </c>
    </row>
  </sheetData>
  <mergeCells count="12">
    <mergeCell ref="B3:D3"/>
    <mergeCell ref="J3:L3"/>
    <mergeCell ref="N3:P3"/>
    <mergeCell ref="R3:U3"/>
    <mergeCell ref="A23:C23"/>
    <mergeCell ref="F3:H3"/>
    <mergeCell ref="A1:T1"/>
    <mergeCell ref="B2:D2"/>
    <mergeCell ref="J2:L2"/>
    <mergeCell ref="N2:P2"/>
    <mergeCell ref="R2:U2"/>
    <mergeCell ref="F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20"/>
  <sheetViews>
    <sheetView zoomScale="130" zoomScaleNormal="130" workbookViewId="0">
      <selection sqref="A1:L1"/>
    </sheetView>
  </sheetViews>
  <sheetFormatPr defaultRowHeight="15" x14ac:dyDescent="0.25"/>
  <cols>
    <col min="1" max="1" width="8.42578125" customWidth="1"/>
    <col min="2" max="3" width="11" customWidth="1"/>
    <col min="4" max="4" width="2.140625" style="3" customWidth="1"/>
    <col min="5" max="6" width="12.7109375" customWidth="1"/>
    <col min="7" max="7" width="3.42578125" customWidth="1"/>
    <col min="8" max="8" width="12.85546875" customWidth="1"/>
    <col min="9" max="9" width="3.5703125" customWidth="1"/>
    <col min="10" max="10" width="12.5703125" style="3" customWidth="1"/>
  </cols>
  <sheetData>
    <row r="1" spans="1:14" ht="16.5" customHeight="1" thickBot="1" x14ac:dyDescent="0.3">
      <c r="A1" s="221" t="s">
        <v>139</v>
      </c>
      <c r="B1" s="221"/>
      <c r="C1" s="221"/>
      <c r="D1" s="221"/>
      <c r="E1" s="221"/>
      <c r="F1" s="221"/>
      <c r="G1" s="221"/>
      <c r="H1" s="221"/>
      <c r="I1" s="221"/>
      <c r="J1" s="221"/>
      <c r="K1" s="221"/>
      <c r="L1" s="221"/>
    </row>
    <row r="2" spans="1:14" ht="27" customHeight="1" x14ac:dyDescent="0.25">
      <c r="A2" s="142"/>
      <c r="B2" s="224" t="s">
        <v>117</v>
      </c>
      <c r="C2" s="224"/>
      <c r="D2" s="143"/>
      <c r="E2" s="224" t="s">
        <v>118</v>
      </c>
      <c r="F2" s="224"/>
      <c r="G2" s="141"/>
      <c r="H2" s="137" t="s">
        <v>119</v>
      </c>
      <c r="I2" s="141"/>
      <c r="J2" s="137" t="s">
        <v>121</v>
      </c>
    </row>
    <row r="3" spans="1:14" ht="57" customHeight="1" x14ac:dyDescent="0.25">
      <c r="A3" s="23"/>
      <c r="B3" s="18" t="s">
        <v>112</v>
      </c>
      <c r="C3" s="18" t="s">
        <v>116</v>
      </c>
      <c r="E3" s="18" t="s">
        <v>115</v>
      </c>
      <c r="F3" s="18" t="s">
        <v>116</v>
      </c>
      <c r="G3" s="18"/>
      <c r="H3" s="18" t="s">
        <v>120</v>
      </c>
      <c r="I3" s="18"/>
      <c r="J3" s="18" t="s">
        <v>122</v>
      </c>
    </row>
    <row r="4" spans="1:14" ht="18.75" customHeight="1" x14ac:dyDescent="0.25">
      <c r="A4" s="140"/>
      <c r="B4" s="128" t="s">
        <v>4</v>
      </c>
      <c r="C4" s="128" t="s">
        <v>5</v>
      </c>
      <c r="D4" s="144"/>
      <c r="E4" s="148" t="s">
        <v>27</v>
      </c>
      <c r="F4" s="149" t="s">
        <v>124</v>
      </c>
      <c r="G4" s="128"/>
      <c r="H4" s="128" t="s">
        <v>123</v>
      </c>
      <c r="I4" s="128"/>
      <c r="J4" s="128" t="s">
        <v>48</v>
      </c>
    </row>
    <row r="5" spans="1:14" x14ac:dyDescent="0.25">
      <c r="A5" s="11">
        <v>2010</v>
      </c>
      <c r="B5" s="135"/>
      <c r="C5" s="136">
        <v>100</v>
      </c>
      <c r="D5" s="145"/>
      <c r="E5" s="136">
        <v>100</v>
      </c>
      <c r="F5" s="136">
        <v>100</v>
      </c>
      <c r="G5" s="136"/>
      <c r="H5" s="136">
        <f>C5-F5</f>
        <v>0</v>
      </c>
      <c r="I5" s="136"/>
      <c r="J5" s="136">
        <v>100</v>
      </c>
    </row>
    <row r="6" spans="1:14" x14ac:dyDescent="0.25">
      <c r="A6" s="11">
        <f>A5+1</f>
        <v>2011</v>
      </c>
      <c r="B6" s="135"/>
      <c r="C6" s="136">
        <f>AVERAGE(C9:C12)</f>
        <v>100.80074520676565</v>
      </c>
      <c r="D6" s="145"/>
      <c r="E6" s="136">
        <f>+'Example 8.3'!Q6</f>
        <v>100.78506325941778</v>
      </c>
      <c r="F6" s="136">
        <f>+E6*F5/100</f>
        <v>100.78506325941778</v>
      </c>
      <c r="G6" s="136"/>
      <c r="H6" s="136">
        <f t="shared" ref="H6:H8" si="0">C6-F6</f>
        <v>1.5681947347871983E-2</v>
      </c>
      <c r="I6" s="136"/>
      <c r="J6" s="136">
        <f>AVERAGE(J9:J12)</f>
        <v>100.78506325941777</v>
      </c>
      <c r="M6" s="2"/>
      <c r="N6" s="2"/>
    </row>
    <row r="7" spans="1:14" x14ac:dyDescent="0.25">
      <c r="A7" s="11">
        <f>A6+1</f>
        <v>2012</v>
      </c>
      <c r="B7" s="135"/>
      <c r="C7" s="136">
        <f>AVERAGE(C13:C16)</f>
        <v>101.8611668519809</v>
      </c>
      <c r="D7" s="145"/>
      <c r="E7" s="136">
        <f>+'Example 8.3'!Q7</f>
        <v>100.99851405538942</v>
      </c>
      <c r="F7" s="136">
        <f>+E7*F6/100</f>
        <v>101.79141628179619</v>
      </c>
      <c r="G7" s="136"/>
      <c r="H7" s="136">
        <f t="shared" si="0"/>
        <v>6.9750570184709204E-2</v>
      </c>
      <c r="I7" s="136"/>
      <c r="J7" s="136">
        <f>AVERAGE(J13:J16)</f>
        <v>101.7914162817962</v>
      </c>
      <c r="M7" s="2"/>
      <c r="N7" s="2"/>
    </row>
    <row r="8" spans="1:14" x14ac:dyDescent="0.25">
      <c r="A8" s="11">
        <f>A7+1</f>
        <v>2013</v>
      </c>
      <c r="B8" s="135"/>
      <c r="C8" s="136">
        <f>AVERAGE(C17:C20)</f>
        <v>104.10621451982939</v>
      </c>
      <c r="D8" s="145"/>
      <c r="E8" s="136">
        <f>+'Example 8.3'!Q8</f>
        <v>102.22640443890974</v>
      </c>
      <c r="F8" s="136">
        <f>+E8*F7/100</f>
        <v>104.05770489232319</v>
      </c>
      <c r="G8" s="136"/>
      <c r="H8" s="136">
        <f t="shared" si="0"/>
        <v>4.8509627506206243E-2</v>
      </c>
      <c r="I8" s="136"/>
      <c r="J8" s="136">
        <f>AVERAGE(J17:J20)</f>
        <v>104.05770489232317</v>
      </c>
      <c r="M8" s="2"/>
      <c r="N8" s="2"/>
    </row>
    <row r="9" spans="1:14" ht="22.5" customHeight="1" x14ac:dyDescent="0.25">
      <c r="A9" s="133" t="s">
        <v>7</v>
      </c>
      <c r="B9" s="152">
        <f>'Example 8.4'!Q6</f>
        <v>100.73653760202856</v>
      </c>
      <c r="C9" s="152">
        <f>B9</f>
        <v>100.73653760202856</v>
      </c>
      <c r="D9" s="145"/>
      <c r="E9" s="138"/>
      <c r="F9" s="138"/>
      <c r="G9" s="138"/>
      <c r="H9" s="138"/>
      <c r="I9" s="138"/>
      <c r="J9" s="152">
        <v>100.73482810712264</v>
      </c>
      <c r="M9" s="2"/>
    </row>
    <row r="10" spans="1:14" ht="15" customHeight="1" x14ac:dyDescent="0.25">
      <c r="A10" s="7" t="s">
        <v>8</v>
      </c>
      <c r="B10" s="152">
        <f>'Example 8.4'!Q7</f>
        <v>99.922312791989668</v>
      </c>
      <c r="C10" s="153">
        <f>B10*C9/100</f>
        <v>100.65827819851927</v>
      </c>
      <c r="D10" s="145"/>
      <c r="E10" s="138"/>
      <c r="F10" s="138"/>
      <c r="G10" s="138"/>
      <c r="H10" s="138"/>
      <c r="I10" s="138"/>
      <c r="J10" s="153">
        <v>100.65099521255739</v>
      </c>
      <c r="M10" s="2"/>
    </row>
    <row r="11" spans="1:14" ht="15" customHeight="1" x14ac:dyDescent="0.25">
      <c r="A11" s="7" t="s">
        <v>9</v>
      </c>
      <c r="B11" s="152">
        <f>'Example 8.4'!Q8</f>
        <v>100.07835504846118</v>
      </c>
      <c r="C11" s="153">
        <f t="shared" ref="C11:C20" si="1">B11*C10/100</f>
        <v>100.73714904118191</v>
      </c>
      <c r="D11" s="145"/>
      <c r="E11" s="138"/>
      <c r="F11" s="138"/>
      <c r="G11" s="138"/>
      <c r="H11" s="138"/>
      <c r="I11" s="138"/>
      <c r="J11" s="153">
        <v>100.7187063084134</v>
      </c>
      <c r="M11" s="2"/>
    </row>
    <row r="12" spans="1:14" ht="15" customHeight="1" x14ac:dyDescent="0.25">
      <c r="A12" s="7" t="s">
        <v>10</v>
      </c>
      <c r="B12" s="152">
        <f>'Example 8.4'!Q9</f>
        <v>100.33142385637147</v>
      </c>
      <c r="C12" s="153">
        <f t="shared" si="1"/>
        <v>101.07101598533286</v>
      </c>
      <c r="D12" s="145"/>
      <c r="E12" s="138"/>
      <c r="F12" s="138"/>
      <c r="G12" s="138"/>
      <c r="H12" s="138"/>
      <c r="I12" s="138"/>
      <c r="J12" s="153">
        <v>101.03572340957766</v>
      </c>
      <c r="M12" s="2"/>
    </row>
    <row r="13" spans="1:14" ht="15" customHeight="1" x14ac:dyDescent="0.25">
      <c r="A13" s="7" t="s">
        <v>11</v>
      </c>
      <c r="B13" s="152">
        <f>'Example 8.4'!Q10</f>
        <v>100.17545677427464</v>
      </c>
      <c r="C13" s="153">
        <f t="shared" si="1"/>
        <v>101.24835192970733</v>
      </c>
      <c r="D13" s="145"/>
      <c r="E13" s="138"/>
      <c r="F13" s="138"/>
      <c r="G13" s="138"/>
      <c r="H13" s="138"/>
      <c r="I13" s="138"/>
      <c r="J13" s="153">
        <v>101.19055313615134</v>
      </c>
      <c r="M13" s="2"/>
    </row>
    <row r="14" spans="1:14" ht="15" customHeight="1" x14ac:dyDescent="0.25">
      <c r="A14" s="7" t="s">
        <v>12</v>
      </c>
      <c r="B14" s="152">
        <f>'Example 8.4'!Q11</f>
        <v>100.06025244292988</v>
      </c>
      <c r="C14" s="153">
        <f t="shared" si="1"/>
        <v>101.3093565351712</v>
      </c>
      <c r="D14" s="145"/>
      <c r="E14" s="138"/>
      <c r="F14" s="138"/>
      <c r="G14" s="138"/>
      <c r="H14" s="138"/>
      <c r="I14" s="138"/>
      <c r="J14" s="153">
        <v>101.23792581202187</v>
      </c>
      <c r="M14" s="2"/>
    </row>
    <row r="15" spans="1:14" ht="15" customHeight="1" x14ac:dyDescent="0.25">
      <c r="A15" s="7" t="s">
        <v>13</v>
      </c>
      <c r="B15" s="152">
        <f>'Example 8.4'!Q12</f>
        <v>100.58254359855914</v>
      </c>
      <c r="C15" s="153">
        <f t="shared" si="1"/>
        <v>101.89952770640829</v>
      </c>
      <c r="D15" s="145"/>
      <c r="E15" s="138"/>
      <c r="F15" s="138"/>
      <c r="G15" s="138"/>
      <c r="H15" s="138"/>
      <c r="I15" s="138"/>
      <c r="J15" s="153">
        <v>101.82292225551367</v>
      </c>
      <c r="M15" s="2"/>
    </row>
    <row r="16" spans="1:14" ht="15" customHeight="1" x14ac:dyDescent="0.25">
      <c r="A16" s="7" t="s">
        <v>14</v>
      </c>
      <c r="B16" s="152">
        <f>'Example 8.4'!Q13</f>
        <v>101.06762372183211</v>
      </c>
      <c r="C16" s="153">
        <f t="shared" si="1"/>
        <v>102.98743123663678</v>
      </c>
      <c r="D16" s="145"/>
      <c r="E16" s="138"/>
      <c r="F16" s="138"/>
      <c r="G16" s="138"/>
      <c r="H16" s="138"/>
      <c r="I16" s="138"/>
      <c r="J16" s="153">
        <v>102.9142639234979</v>
      </c>
      <c r="M16" s="2"/>
    </row>
    <row r="17" spans="1:21" ht="15" customHeight="1" x14ac:dyDescent="0.25">
      <c r="A17" s="7" t="s">
        <v>22</v>
      </c>
      <c r="B17" s="152">
        <f>'Example 8.4'!Q14</f>
        <v>100.7562452434144</v>
      </c>
      <c r="C17" s="153">
        <f t="shared" si="1"/>
        <v>103.76626878667852</v>
      </c>
      <c r="D17" s="145"/>
      <c r="E17" s="138"/>
      <c r="F17" s="138"/>
      <c r="G17" s="138"/>
      <c r="H17" s="138"/>
      <c r="I17" s="138"/>
      <c r="J17" s="153">
        <v>103.70606781631277</v>
      </c>
      <c r="M17" s="2"/>
    </row>
    <row r="18" spans="1:21" ht="15" customHeight="1" x14ac:dyDescent="0.25">
      <c r="A18" s="7" t="s">
        <v>23</v>
      </c>
      <c r="B18" s="152">
        <f>'Example 8.4'!Q15</f>
        <v>100.53762783783816</v>
      </c>
      <c r="C18" s="153">
        <f t="shared" si="1"/>
        <v>104.32414513396168</v>
      </c>
      <c r="D18" s="145"/>
      <c r="E18" s="138"/>
      <c r="F18" s="138"/>
      <c r="G18" s="138"/>
      <c r="H18" s="138"/>
      <c r="I18" s="138"/>
      <c r="J18" s="153">
        <v>104.27382586689382</v>
      </c>
      <c r="M18" s="2"/>
    </row>
    <row r="19" spans="1:21" ht="15" customHeight="1" x14ac:dyDescent="0.25">
      <c r="A19" s="7" t="s">
        <v>24</v>
      </c>
      <c r="B19" s="152">
        <f>'Example 8.4'!Q16</f>
        <v>99.937017991534262</v>
      </c>
      <c r="C19" s="153">
        <f t="shared" si="1"/>
        <v>104.25843969204159</v>
      </c>
      <c r="D19" s="145"/>
      <c r="E19" s="138"/>
      <c r="F19" s="138"/>
      <c r="G19" s="138"/>
      <c r="H19" s="138"/>
      <c r="I19" s="138"/>
      <c r="J19" s="153">
        <v>104.2149479931236</v>
      </c>
      <c r="M19" s="2"/>
    </row>
    <row r="20" spans="1:21" ht="15" customHeight="1" thickBot="1" x14ac:dyDescent="0.3">
      <c r="A20" s="17" t="s">
        <v>25</v>
      </c>
      <c r="B20" s="154">
        <f>'Example 8.4'!Q17</f>
        <v>99.825016347890212</v>
      </c>
      <c r="C20" s="155">
        <f t="shared" si="1"/>
        <v>104.07600446663577</v>
      </c>
      <c r="D20" s="146"/>
      <c r="E20" s="139"/>
      <c r="F20" s="139"/>
      <c r="G20" s="139"/>
      <c r="H20" s="139"/>
      <c r="I20" s="139"/>
      <c r="J20" s="155">
        <v>104.03597789296255</v>
      </c>
      <c r="M20" s="2"/>
      <c r="U20" s="1"/>
    </row>
  </sheetData>
  <mergeCells count="3">
    <mergeCell ref="B2:C2"/>
    <mergeCell ref="A1:L1"/>
    <mergeCell ref="E2:F2"/>
  </mergeCells>
  <pageMargins left="0.7" right="0.7" top="0.75" bottom="0.75" header="0.3" footer="0.3"/>
  <pageSetup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1"/>
  <sheetViews>
    <sheetView zoomScale="130" zoomScaleNormal="130" workbookViewId="0">
      <selection sqref="A1:Q1"/>
    </sheetView>
  </sheetViews>
  <sheetFormatPr defaultRowHeight="15" x14ac:dyDescent="0.25"/>
  <cols>
    <col min="2" max="2" width="5.42578125" customWidth="1"/>
    <col min="3" max="3" width="5.85546875" customWidth="1"/>
    <col min="4" max="4" width="6.28515625" customWidth="1"/>
    <col min="5" max="5" width="2.5703125" customWidth="1"/>
    <col min="6" max="6" width="5.42578125" customWidth="1"/>
    <col min="7" max="7" width="6.28515625" customWidth="1"/>
    <col min="8" max="8" width="6.42578125" customWidth="1"/>
    <col min="9" max="9" width="2.42578125" customWidth="1"/>
    <col min="10" max="12" width="5.42578125" customWidth="1"/>
    <col min="13" max="13" width="2.5703125" customWidth="1"/>
    <col min="14" max="14" width="5" customWidth="1"/>
    <col min="15" max="15" width="5.42578125" customWidth="1"/>
    <col min="16" max="16" width="5" customWidth="1"/>
    <col min="17" max="17" width="6.28515625" customWidth="1"/>
    <col min="18" max="18" width="19.5703125" bestFit="1" customWidth="1"/>
  </cols>
  <sheetData>
    <row r="1" spans="1:18" ht="16.5" customHeight="1" thickBot="1" x14ac:dyDescent="0.3">
      <c r="A1" s="217" t="s">
        <v>140</v>
      </c>
      <c r="B1" s="217"/>
      <c r="C1" s="217"/>
      <c r="D1" s="217"/>
      <c r="E1" s="217"/>
      <c r="F1" s="217"/>
      <c r="G1" s="217"/>
      <c r="H1" s="217"/>
      <c r="I1" s="217"/>
      <c r="J1" s="217"/>
      <c r="K1" s="217"/>
      <c r="L1" s="217"/>
      <c r="M1" s="217"/>
      <c r="N1" s="217"/>
      <c r="O1" s="217"/>
      <c r="P1" s="217"/>
      <c r="Q1" s="217"/>
    </row>
    <row r="2" spans="1:18" ht="49.5" customHeight="1" x14ac:dyDescent="0.25">
      <c r="A2" s="46"/>
      <c r="B2" s="218" t="s">
        <v>15</v>
      </c>
      <c r="C2" s="218"/>
      <c r="D2" s="218"/>
      <c r="E2" s="47"/>
      <c r="F2" s="218" t="s">
        <v>39</v>
      </c>
      <c r="G2" s="218"/>
      <c r="H2" s="218"/>
      <c r="I2" s="47"/>
      <c r="J2" s="218" t="s">
        <v>38</v>
      </c>
      <c r="K2" s="218"/>
      <c r="L2" s="218"/>
      <c r="M2" s="47"/>
      <c r="N2" s="218" t="s">
        <v>41</v>
      </c>
      <c r="O2" s="218"/>
      <c r="P2" s="218"/>
      <c r="Q2" s="20" t="s">
        <v>40</v>
      </c>
    </row>
    <row r="3" spans="1:18" ht="15.75" customHeight="1" thickBot="1" x14ac:dyDescent="0.3">
      <c r="A3" s="23"/>
      <c r="B3" s="219" t="s">
        <v>4</v>
      </c>
      <c r="C3" s="220"/>
      <c r="D3" s="220"/>
      <c r="E3" s="19"/>
      <c r="F3" s="222" t="s">
        <v>5</v>
      </c>
      <c r="G3" s="222"/>
      <c r="H3" s="222"/>
      <c r="I3" s="19"/>
      <c r="J3" s="222" t="s">
        <v>27</v>
      </c>
      <c r="K3" s="222"/>
      <c r="L3" s="222"/>
      <c r="M3" s="19"/>
      <c r="N3" s="222" t="s">
        <v>6</v>
      </c>
      <c r="O3" s="222"/>
      <c r="P3" s="222"/>
    </row>
    <row r="4" spans="1:18" ht="18" customHeight="1" thickBot="1" x14ac:dyDescent="0.3">
      <c r="A4" s="6"/>
      <c r="B4" s="21" t="s">
        <v>0</v>
      </c>
      <c r="C4" s="21" t="s">
        <v>1</v>
      </c>
      <c r="D4" s="21" t="s">
        <v>3</v>
      </c>
      <c r="E4" s="16"/>
      <c r="F4" s="21" t="s">
        <v>0</v>
      </c>
      <c r="G4" s="21" t="s">
        <v>1</v>
      </c>
      <c r="H4" s="21" t="s">
        <v>3</v>
      </c>
      <c r="I4" s="16"/>
      <c r="J4" s="21" t="s">
        <v>0</v>
      </c>
      <c r="K4" s="21" t="s">
        <v>1</v>
      </c>
      <c r="L4" s="21" t="s">
        <v>3</v>
      </c>
      <c r="M4" s="16"/>
      <c r="N4" s="21" t="s">
        <v>0</v>
      </c>
      <c r="O4" s="21" t="s">
        <v>1</v>
      </c>
      <c r="P4" s="35" t="s">
        <v>3</v>
      </c>
      <c r="Q4" s="21"/>
    </row>
    <row r="5" spans="1:18" x14ac:dyDescent="0.25">
      <c r="A5" s="11">
        <v>2010</v>
      </c>
      <c r="B5" s="24">
        <f>+'Example 8.6'!B5</f>
        <v>600</v>
      </c>
      <c r="C5" s="24">
        <f>+'Example 8.6'!C5</f>
        <v>900</v>
      </c>
      <c r="D5" s="24">
        <f>+'Example 8.6'!D5</f>
        <v>1500</v>
      </c>
      <c r="E5" s="26"/>
      <c r="F5" s="24">
        <f>+'Example 8.6'!R5</f>
        <v>600</v>
      </c>
      <c r="G5" s="24">
        <f>+'Example 8.6'!S5</f>
        <v>900</v>
      </c>
      <c r="H5" s="24">
        <f>+'Example 8.6'!T5</f>
        <v>1500</v>
      </c>
      <c r="I5" s="26"/>
      <c r="J5" s="24">
        <f>+B5/F5*100</f>
        <v>100</v>
      </c>
      <c r="K5" s="24">
        <f t="shared" ref="K5:K8" si="0">+C5/G5*100</f>
        <v>100</v>
      </c>
      <c r="L5" s="24">
        <f t="shared" ref="L5:L8" si="1">+D5/H5*100</f>
        <v>100</v>
      </c>
      <c r="M5" s="26"/>
      <c r="N5" s="8"/>
      <c r="O5" s="8"/>
      <c r="P5" s="38"/>
      <c r="Q5" s="8"/>
    </row>
    <row r="6" spans="1:18" x14ac:dyDescent="0.25">
      <c r="A6" s="11">
        <v>2011</v>
      </c>
      <c r="B6" s="24">
        <f>+'Example 8.6'!B6</f>
        <v>660</v>
      </c>
      <c r="C6" s="24">
        <f>+'Example 8.6'!C6</f>
        <v>854.90000000000009</v>
      </c>
      <c r="D6" s="24">
        <f>+'Example 8.6'!D6</f>
        <v>1514.9</v>
      </c>
      <c r="E6" s="26"/>
      <c r="F6" s="24">
        <f>+'Example 8.6'!R6</f>
        <v>643.06969304416054</v>
      </c>
      <c r="G6" s="24">
        <f>+'Example 8.6'!S6</f>
        <v>867.90867862296432</v>
      </c>
      <c r="H6" s="24">
        <f>+'Example 8.6'!T6</f>
        <v>1510.978371667125</v>
      </c>
      <c r="I6" s="26"/>
      <c r="J6" s="24">
        <f t="shared" ref="J6:J8" si="2">+B6/F6*100</f>
        <v>102.63273283424303</v>
      </c>
      <c r="K6" s="24">
        <f t="shared" si="0"/>
        <v>98.501146613304527</v>
      </c>
      <c r="L6" s="24">
        <f t="shared" si="1"/>
        <v>100.25954232081749</v>
      </c>
      <c r="M6" s="26"/>
      <c r="N6" s="24">
        <f>+((F6-F5)/$H5)*(J5/$L5)*100</f>
        <v>2.8713128696107031</v>
      </c>
      <c r="O6" s="24">
        <f t="shared" ref="O6:O8" si="3">+((G6-G5)/$H5)*(K5/$L5)*100</f>
        <v>-2.139421425135712</v>
      </c>
      <c r="P6" s="60">
        <f>+N6+O6</f>
        <v>0.7318914444749911</v>
      </c>
      <c r="Q6" s="24">
        <f>+H6/H5*100-100</f>
        <v>0.73189144447501064</v>
      </c>
      <c r="R6" s="39"/>
    </row>
    <row r="7" spans="1:18" x14ac:dyDescent="0.25">
      <c r="A7" s="11">
        <v>2012</v>
      </c>
      <c r="B7" s="24">
        <f>+'Example 8.6'!B7</f>
        <v>759</v>
      </c>
      <c r="C7" s="24">
        <f>+'Example 8.6'!C7</f>
        <v>769.5</v>
      </c>
      <c r="D7" s="24">
        <f>+'Example 8.6'!D7</f>
        <v>1528.5</v>
      </c>
      <c r="E7" s="26"/>
      <c r="F7" s="24">
        <f>+'Example 8.6'!R7</f>
        <v>727.0184841726624</v>
      </c>
      <c r="G7" s="24">
        <f>+'Example 8.6'!S7</f>
        <v>794.41662488521047</v>
      </c>
      <c r="H7" s="24">
        <f>+'Example 8.6'!T7</f>
        <v>1524.7111522049427</v>
      </c>
      <c r="I7" s="26"/>
      <c r="J7" s="24">
        <f t="shared" si="2"/>
        <v>104.39899624611775</v>
      </c>
      <c r="K7" s="24">
        <f t="shared" si="0"/>
        <v>96.863531791166778</v>
      </c>
      <c r="L7" s="24">
        <f t="shared" si="1"/>
        <v>100.2484961029883</v>
      </c>
      <c r="M7" s="26"/>
      <c r="N7" s="24">
        <f t="shared" ref="N7:N8" si="4">+((F7-F6)/$H6)*(J6/$L6)*100</f>
        <v>5.6874340561417931</v>
      </c>
      <c r="O7" s="24">
        <f t="shared" si="3"/>
        <v>-4.7785672718564571</v>
      </c>
      <c r="P7" s="60">
        <f t="shared" ref="P7:P8" si="5">+N7+O7</f>
        <v>0.90886678428533596</v>
      </c>
      <c r="Q7" s="24">
        <f t="shared" ref="Q7:Q8" si="6">+H7/H6*100-100</f>
        <v>0.90886678428532264</v>
      </c>
      <c r="R7" s="39"/>
    </row>
    <row r="8" spans="1:18" x14ac:dyDescent="0.25">
      <c r="A8" s="11">
        <v>2013</v>
      </c>
      <c r="B8" s="24">
        <f>+'Example 8.6'!B8</f>
        <v>948.8</v>
      </c>
      <c r="C8" s="24">
        <f>+'Example 8.6'!C8</f>
        <v>615.6</v>
      </c>
      <c r="D8" s="24">
        <f>+'Example 8.6'!D8</f>
        <v>1564.4</v>
      </c>
      <c r="E8" s="26"/>
      <c r="F8" s="24">
        <f>+'Example 8.6'!R8</f>
        <v>914.81493089735386</v>
      </c>
      <c r="G8" s="24">
        <f>+'Example 8.6'!S8</f>
        <v>628.73887315349782</v>
      </c>
      <c r="H8" s="24">
        <f>+'Example 8.6'!T8</f>
        <v>1560.1992493135187</v>
      </c>
      <c r="I8" s="26"/>
      <c r="J8" s="24">
        <f t="shared" si="2"/>
        <v>103.71496659650161</v>
      </c>
      <c r="K8" s="24">
        <f t="shared" si="0"/>
        <v>97.910281403852352</v>
      </c>
      <c r="L8" s="24">
        <f t="shared" si="1"/>
        <v>100.26924450119621</v>
      </c>
      <c r="M8" s="26"/>
      <c r="N8" s="24">
        <f t="shared" si="4"/>
        <v>12.826797864995299</v>
      </c>
      <c r="O8" s="24">
        <f t="shared" si="3"/>
        <v>-10.499268676449974</v>
      </c>
      <c r="P8" s="60">
        <f t="shared" si="5"/>
        <v>2.3275291885453253</v>
      </c>
      <c r="Q8" s="24">
        <f t="shared" si="6"/>
        <v>2.3275291885453555</v>
      </c>
      <c r="R8" s="39"/>
    </row>
    <row r="9" spans="1:18" x14ac:dyDescent="0.25">
      <c r="A9" s="11"/>
      <c r="B9" s="24"/>
      <c r="C9" s="24"/>
      <c r="D9" s="24"/>
      <c r="E9" s="26"/>
      <c r="F9" s="8"/>
      <c r="G9" s="8"/>
      <c r="H9" s="8"/>
      <c r="I9" s="26"/>
      <c r="J9" s="8"/>
      <c r="K9" s="8"/>
      <c r="L9" s="8"/>
      <c r="M9" s="26"/>
      <c r="N9" s="24"/>
      <c r="O9" s="24"/>
      <c r="P9" s="60"/>
      <c r="Q9" s="24"/>
    </row>
    <row r="10" spans="1:18" x14ac:dyDescent="0.25">
      <c r="A10" s="7" t="s">
        <v>7</v>
      </c>
      <c r="B10" s="24">
        <f>+'Example 8.6'!B10</f>
        <v>159.69999999999999</v>
      </c>
      <c r="C10" s="24">
        <f>+'Example 8.6'!C10</f>
        <v>218.9</v>
      </c>
      <c r="D10" s="24">
        <f>+'Example 8.6'!D10</f>
        <v>378.6</v>
      </c>
      <c r="E10" s="9"/>
      <c r="F10" s="24">
        <f>+'Example 8.6'!R10</f>
        <v>156.56862745098042</v>
      </c>
      <c r="G10" s="24">
        <f>+'Example 8.6'!S10</f>
        <v>221.11111111111114</v>
      </c>
      <c r="H10" s="24">
        <f>+'Example 8.6'!T10</f>
        <v>377.67973856209142</v>
      </c>
      <c r="I10" s="9"/>
      <c r="J10" s="150"/>
      <c r="K10" s="150"/>
      <c r="L10" s="150"/>
      <c r="M10" s="9"/>
      <c r="N10" s="24"/>
      <c r="O10" s="24"/>
      <c r="P10" s="60"/>
      <c r="Q10" s="24"/>
    </row>
    <row r="11" spans="1:18" x14ac:dyDescent="0.25">
      <c r="A11" s="7" t="s">
        <v>8</v>
      </c>
      <c r="B11" s="24">
        <f>+'Example 8.6'!B11</f>
        <v>163.19999999999999</v>
      </c>
      <c r="C11" s="24">
        <f>+'Example 8.6'!C11</f>
        <v>213.7</v>
      </c>
      <c r="D11" s="24">
        <f>+'Example 8.6'!D11</f>
        <v>376.9</v>
      </c>
      <c r="E11" s="9"/>
      <c r="F11" s="24">
        <f>+'Example 8.6'!R11</f>
        <v>159.21951219512198</v>
      </c>
      <c r="G11" s="24">
        <f>+'Example 8.6'!S11</f>
        <v>218.06122448979593</v>
      </c>
      <c r="H11" s="24">
        <f>+'Example 8.6'!T11</f>
        <v>377.28073668491788</v>
      </c>
      <c r="I11" s="9"/>
      <c r="J11" s="150"/>
      <c r="K11" s="150"/>
      <c r="L11" s="150"/>
      <c r="M11" s="9"/>
      <c r="N11" s="24">
        <f>+((F11-F10)/$H10)*(J$5/$L$5)*100</f>
        <v>0.70188693580281969</v>
      </c>
      <c r="O11" s="24">
        <f t="shared" ref="O11:O13" si="7">+((G11-G10)/$H10)*(K$5/$L$5)*100</f>
        <v>-0.80753249642853198</v>
      </c>
      <c r="P11" s="60">
        <f t="shared" ref="P11:P21" si="8">+N11+O11</f>
        <v>-0.10564556062571229</v>
      </c>
      <c r="Q11" s="24">
        <f t="shared" ref="Q11:Q21" si="9">+H11/H10*100-100</f>
        <v>-0.10564556062567476</v>
      </c>
      <c r="R11" s="39"/>
    </row>
    <row r="12" spans="1:18" x14ac:dyDescent="0.25">
      <c r="A12" s="7" t="s">
        <v>9</v>
      </c>
      <c r="B12" s="24">
        <f>+'Example 8.6'!B12</f>
        <v>167.4</v>
      </c>
      <c r="C12" s="24">
        <f>+'Example 8.6'!C12</f>
        <v>210.6</v>
      </c>
      <c r="D12" s="24">
        <f>+'Example 8.6'!D12</f>
        <v>378</v>
      </c>
      <c r="E12" s="9"/>
      <c r="F12" s="24">
        <f>+'Example 8.6'!R12</f>
        <v>162.52427184466021</v>
      </c>
      <c r="G12" s="24">
        <f>+'Example 8.6'!S12</f>
        <v>214.89795918367344</v>
      </c>
      <c r="H12" s="24">
        <f>+'Example 8.6'!T12</f>
        <v>377.42223102833361</v>
      </c>
      <c r="I12" s="9"/>
      <c r="J12" s="150"/>
      <c r="K12" s="150"/>
      <c r="L12" s="150"/>
      <c r="M12" s="9"/>
      <c r="N12" s="24">
        <f t="shared" ref="N12" si="10">+((F12-F11)/$H11)*(J$5/$L$5)*100</f>
        <v>0.87594179299383701</v>
      </c>
      <c r="O12" s="24">
        <f t="shared" si="7"/>
        <v>-0.83843806442846969</v>
      </c>
      <c r="P12" s="60">
        <f t="shared" si="8"/>
        <v>3.7503728565367322E-2</v>
      </c>
      <c r="Q12" s="24">
        <f t="shared" si="9"/>
        <v>3.7503728565368988E-2</v>
      </c>
      <c r="R12" s="39"/>
    </row>
    <row r="13" spans="1:18" x14ac:dyDescent="0.25">
      <c r="A13" s="7" t="s">
        <v>10</v>
      </c>
      <c r="B13" s="24">
        <f>+'Example 8.6'!B13</f>
        <v>169.7</v>
      </c>
      <c r="C13" s="24">
        <f>+'Example 8.6'!C13</f>
        <v>211.7</v>
      </c>
      <c r="D13" s="24">
        <f>+'Example 8.6'!D13</f>
        <v>381.4</v>
      </c>
      <c r="E13" s="9"/>
      <c r="F13" s="24">
        <f>+'Example 8.6'!R13</f>
        <v>164.75728155339803</v>
      </c>
      <c r="G13" s="24">
        <f>+'Example 8.6'!S13</f>
        <v>213.83838383838381</v>
      </c>
      <c r="H13" s="24">
        <f>+'Example 8.6'!T13</f>
        <v>378.59566539178178</v>
      </c>
      <c r="I13" s="9"/>
      <c r="J13" s="150"/>
      <c r="K13" s="150"/>
      <c r="L13" s="150"/>
      <c r="M13" s="9"/>
      <c r="N13" s="24">
        <f>+((F13-F12)/$H12)*(J$5/$L$5)*100</f>
        <v>0.59164763629681094</v>
      </c>
      <c r="O13" s="24">
        <f t="shared" si="7"/>
        <v>-0.28074004607589914</v>
      </c>
      <c r="P13" s="60">
        <f t="shared" si="8"/>
        <v>0.3109075902209118</v>
      </c>
      <c r="Q13" s="24">
        <f t="shared" si="9"/>
        <v>0.31090759022089287</v>
      </c>
      <c r="R13" s="39"/>
    </row>
    <row r="14" spans="1:18" x14ac:dyDescent="0.25">
      <c r="A14" s="7" t="s">
        <v>11</v>
      </c>
      <c r="B14" s="24">
        <f>+'Example 8.6'!B14</f>
        <v>174.2</v>
      </c>
      <c r="C14" s="24">
        <f>+'Example 8.6'!C14</f>
        <v>204.1</v>
      </c>
      <c r="D14" s="24">
        <f>+'Example 8.6'!D14</f>
        <v>378.29999999999995</v>
      </c>
      <c r="E14" s="9"/>
      <c r="F14" s="24">
        <f>+'Example 8.6'!R14</f>
        <v>165.59163418816377</v>
      </c>
      <c r="G14" s="24">
        <f>+'Example 8.6'!S14</f>
        <v>213.61413381313909</v>
      </c>
      <c r="H14" s="24">
        <f>+'Example 8.6'!T14</f>
        <v>379.37894173614086</v>
      </c>
      <c r="I14" s="9"/>
      <c r="J14" s="150"/>
      <c r="K14" s="150"/>
      <c r="L14" s="150"/>
      <c r="M14" s="9"/>
      <c r="N14" s="24">
        <f>+((F14-F13)/$H13)*(J$6/$L$6)*100+(F13/$H13-F6/$H6)*(J6/$L6-J5/$L5)*100</f>
        <v>0.24827811418210993</v>
      </c>
      <c r="O14" s="24">
        <f>+((G14-G13)/$H13)*(K$6/$L$6)*100+(G13/$H13-G6/$H6)*(K6/$L6-K5/$L5)*100</f>
        <v>-4.1388174343894579E-2</v>
      </c>
      <c r="P14" s="60">
        <f t="shared" si="8"/>
        <v>0.20688993983821535</v>
      </c>
      <c r="Q14" s="24">
        <f t="shared" si="9"/>
        <v>0.20688993983819159</v>
      </c>
      <c r="R14" s="39"/>
    </row>
    <row r="15" spans="1:18" x14ac:dyDescent="0.25">
      <c r="A15" s="7" t="s">
        <v>12</v>
      </c>
      <c r="B15" s="24">
        <f>+'Example 8.6'!B15</f>
        <v>180.4</v>
      </c>
      <c r="C15" s="24">
        <f>+'Example 8.6'!C15</f>
        <v>201.4</v>
      </c>
      <c r="D15" s="24">
        <f>+'Example 8.6'!D15</f>
        <v>381.8</v>
      </c>
      <c r="E15" s="9"/>
      <c r="F15" s="24">
        <f>+'Example 8.6'!R15</f>
        <v>172.32586545627836</v>
      </c>
      <c r="G15" s="24">
        <f>+'Example 8.6'!S15</f>
        <v>206.52992419772062</v>
      </c>
      <c r="H15" s="24">
        <f>+'Example 8.6'!T15</f>
        <v>379.31261177662412</v>
      </c>
      <c r="I15" s="9"/>
      <c r="J15" s="150"/>
      <c r="K15" s="150"/>
      <c r="L15" s="150"/>
      <c r="M15" s="9"/>
      <c r="N15" s="24">
        <f t="shared" ref="N15:N16" si="11">+((F15-F14)/$H14)*(J$6/$L$6)*100</f>
        <v>1.8170839049294469</v>
      </c>
      <c r="O15" s="24">
        <f t="shared" ref="O15:O17" si="12">+((G15-G14)/$H14)*(K$6/$L$6)*100</f>
        <v>-1.8345677323694161</v>
      </c>
      <c r="P15" s="60">
        <f t="shared" si="8"/>
        <v>-1.7483827439969124E-2</v>
      </c>
      <c r="Q15" s="24">
        <f t="shared" si="9"/>
        <v>-1.7483827439974675E-2</v>
      </c>
      <c r="R15" s="39"/>
    </row>
    <row r="16" spans="1:18" x14ac:dyDescent="0.25">
      <c r="A16" s="7" t="s">
        <v>13</v>
      </c>
      <c r="B16" s="24">
        <f>+'Example 8.6'!B16</f>
        <v>188.9</v>
      </c>
      <c r="C16" s="24">
        <f>+'Example 8.6'!C16</f>
        <v>192.3</v>
      </c>
      <c r="D16" s="24">
        <f>+'Example 8.6'!D16</f>
        <v>381.20000000000005</v>
      </c>
      <c r="E16" s="9"/>
      <c r="F16" s="24">
        <f>+'Example 8.6'!R16</f>
        <v>182.23202072613557</v>
      </c>
      <c r="G16" s="24">
        <f>+'Example 8.6'!S16</f>
        <v>198.19914093220277</v>
      </c>
      <c r="H16" s="24">
        <f>+'Example 8.6'!T16</f>
        <v>381.26857605539425</v>
      </c>
      <c r="I16" s="9"/>
      <c r="J16" s="150"/>
      <c r="K16" s="150"/>
      <c r="L16" s="150"/>
      <c r="M16" s="9"/>
      <c r="N16" s="24">
        <f t="shared" si="11"/>
        <v>2.6734251139006844</v>
      </c>
      <c r="O16" s="24">
        <f t="shared" si="12"/>
        <v>-2.1577648858875333</v>
      </c>
      <c r="P16" s="60">
        <f t="shared" si="8"/>
        <v>0.51566022801315103</v>
      </c>
      <c r="Q16" s="24">
        <f t="shared" si="9"/>
        <v>0.51566022801318923</v>
      </c>
      <c r="R16" s="39"/>
    </row>
    <row r="17" spans="1:18" x14ac:dyDescent="0.25">
      <c r="A17" s="7" t="s">
        <v>14</v>
      </c>
      <c r="B17" s="24">
        <f>+'Example 8.6'!B17</f>
        <v>215.5</v>
      </c>
      <c r="C17" s="24">
        <f>+'Example 8.6'!C17</f>
        <v>171.7</v>
      </c>
      <c r="D17" s="24">
        <f>+'Example 8.6'!D17</f>
        <v>387.2</v>
      </c>
      <c r="E17" s="9"/>
      <c r="F17" s="24">
        <f>+'Example 8.6'!R17</f>
        <v>206.86896380208483</v>
      </c>
      <c r="G17" s="24">
        <f>+'Example 8.6'!S17</f>
        <v>176.07342594214805</v>
      </c>
      <c r="H17" s="24">
        <f>+'Example 8.6'!T17</f>
        <v>384.75102263678338</v>
      </c>
      <c r="I17" s="9"/>
      <c r="J17" s="150"/>
      <c r="K17" s="150"/>
      <c r="L17" s="150"/>
      <c r="M17" s="9"/>
      <c r="N17" s="24">
        <f>+((F17-F16)/$H16)*(J$6/$L$6)*100</f>
        <v>6.614788809746357</v>
      </c>
      <c r="O17" s="24">
        <f t="shared" si="12"/>
        <v>-5.7014047020344956</v>
      </c>
      <c r="P17" s="60">
        <f t="shared" si="8"/>
        <v>0.9133841077118614</v>
      </c>
      <c r="Q17" s="24">
        <f t="shared" si="9"/>
        <v>0.91338410771182055</v>
      </c>
      <c r="R17" s="39"/>
    </row>
    <row r="18" spans="1:18" x14ac:dyDescent="0.25">
      <c r="A18" s="7" t="s">
        <v>22</v>
      </c>
      <c r="B18" s="24">
        <f>+'Example 8.6'!B18</f>
        <v>224.7</v>
      </c>
      <c r="C18" s="24">
        <f>+'Example 8.6'!C18</f>
        <v>166</v>
      </c>
      <c r="D18" s="24">
        <f>+'Example 8.6'!D18</f>
        <v>390.7</v>
      </c>
      <c r="E18" s="9"/>
      <c r="F18" s="24">
        <f>+'Example 8.6'!R18</f>
        <v>214.16114866195673</v>
      </c>
      <c r="G18" s="24">
        <f>+'Example 8.6'!S18</f>
        <v>171.37512635600385</v>
      </c>
      <c r="H18" s="24">
        <f>+'Example 8.6'!T18</f>
        <v>388.61639296015909</v>
      </c>
      <c r="I18" s="9"/>
      <c r="J18" s="150"/>
      <c r="K18" s="150"/>
      <c r="L18" s="150"/>
      <c r="M18" s="9"/>
      <c r="N18" s="24">
        <f>+((F18-F17)/$H17)*(J$7/$L$7)*100+(F17/$H17-F7/$H7)*(J7/$L7-J6/$L6)*100</f>
        <v>2.0816589829619812</v>
      </c>
      <c r="O18" s="24">
        <f>+((G18-G17)/$H17)*(K$7/$L$7)*100+(G17/$H17-G7/$H7)*(K7/$L7-K6/$L6)*100</f>
        <v>-1.0770169947781771</v>
      </c>
      <c r="P18" s="60">
        <f t="shared" si="8"/>
        <v>1.004641988183804</v>
      </c>
      <c r="Q18" s="24">
        <f t="shared" si="9"/>
        <v>1.0046419881838204</v>
      </c>
      <c r="R18" s="39"/>
    </row>
    <row r="19" spans="1:18" x14ac:dyDescent="0.25">
      <c r="A19" s="7" t="s">
        <v>23</v>
      </c>
      <c r="B19" s="24">
        <f>+'Example 8.6'!B19</f>
        <v>235.8</v>
      </c>
      <c r="C19" s="24">
        <f>+'Example 8.6'!C19</f>
        <v>156.30000000000001</v>
      </c>
      <c r="D19" s="24">
        <f>+'Example 8.6'!D19</f>
        <v>392.1</v>
      </c>
      <c r="E19" s="9"/>
      <c r="F19" s="24">
        <f>+'Example 8.6'!R19</f>
        <v>226.99923672104109</v>
      </c>
      <c r="G19" s="24">
        <f>+'Example 8.6'!S19</f>
        <v>159.76340361113802</v>
      </c>
      <c r="H19" s="24">
        <f>+'Example 8.6'!T19</f>
        <v>390.76636069253004</v>
      </c>
      <c r="I19" s="9"/>
      <c r="J19" s="150"/>
      <c r="K19" s="150"/>
      <c r="L19" s="150"/>
      <c r="M19" s="9"/>
      <c r="N19" s="24">
        <f t="shared" ref="N19:N21" si="13">+((F19-F18)/$H18)*(J$7/$L$7)*100</f>
        <v>3.4403108947542083</v>
      </c>
      <c r="O19" s="24">
        <f t="shared" ref="O19:O21" si="14">+((G19-G18)/$H18)*(K$7/$L$7)*100</f>
        <v>-2.8870743943599808</v>
      </c>
      <c r="P19" s="60">
        <f t="shared" si="8"/>
        <v>0.55323650039422745</v>
      </c>
      <c r="Q19" s="24">
        <f t="shared" si="9"/>
        <v>0.55323650039420613</v>
      </c>
      <c r="R19" s="39"/>
    </row>
    <row r="20" spans="1:18" x14ac:dyDescent="0.25">
      <c r="A20" s="7" t="s">
        <v>24</v>
      </c>
      <c r="B20" s="24">
        <f>+'Example 8.6'!B20</f>
        <v>242.9</v>
      </c>
      <c r="C20" s="24">
        <f>+'Example 8.6'!C20</f>
        <v>148.5</v>
      </c>
      <c r="D20" s="24">
        <f>+'Example 8.6'!D20</f>
        <v>391.4</v>
      </c>
      <c r="E20" s="9"/>
      <c r="F20" s="24">
        <f>+'Example 8.6'!R20</f>
        <v>235.01522445208309</v>
      </c>
      <c r="G20" s="24">
        <f>+'Example 8.6'!S20</f>
        <v>151.04282903357216</v>
      </c>
      <c r="H20" s="24">
        <f>+'Example 8.6'!T20</f>
        <v>390.68810934618324</v>
      </c>
      <c r="I20" s="9"/>
      <c r="J20" s="150"/>
      <c r="K20" s="150"/>
      <c r="L20" s="150"/>
      <c r="M20" s="9"/>
      <c r="N20" s="24">
        <f t="shared" si="13"/>
        <v>2.1362807669585004</v>
      </c>
      <c r="O20" s="24">
        <f t="shared" si="14"/>
        <v>-2.1563058648733322</v>
      </c>
      <c r="P20" s="60">
        <f t="shared" si="8"/>
        <v>-2.0025097914831758E-2</v>
      </c>
      <c r="Q20" s="24">
        <f t="shared" si="9"/>
        <v>-2.0025097914810885E-2</v>
      </c>
      <c r="R20" s="39"/>
    </row>
    <row r="21" spans="1:18" ht="15.75" thickBot="1" x14ac:dyDescent="0.3">
      <c r="A21" s="17" t="s">
        <v>25</v>
      </c>
      <c r="B21" s="59">
        <f>+'Example 8.6'!B21</f>
        <v>245.4</v>
      </c>
      <c r="C21" s="59">
        <f>+'Example 8.6'!C21</f>
        <v>144.80000000000001</v>
      </c>
      <c r="D21" s="59">
        <f>+'Example 8.6'!D21</f>
        <v>390.20000000000005</v>
      </c>
      <c r="E21" s="34"/>
      <c r="F21" s="59">
        <f>+'Example 8.6'!R21</f>
        <v>238.63932106227318</v>
      </c>
      <c r="G21" s="59">
        <f>+'Example 8.6'!S21</f>
        <v>146.55751415278382</v>
      </c>
      <c r="H21" s="59">
        <f>+'Example 8.6'!T21</f>
        <v>390.12838631464581</v>
      </c>
      <c r="I21" s="34"/>
      <c r="J21" s="151"/>
      <c r="K21" s="151"/>
      <c r="L21" s="151"/>
      <c r="M21" s="34"/>
      <c r="N21" s="59">
        <f t="shared" si="13"/>
        <v>0.96602425265254654</v>
      </c>
      <c r="O21" s="59">
        <f t="shared" si="14"/>
        <v>-1.1092902026898044</v>
      </c>
      <c r="P21" s="61">
        <f t="shared" si="8"/>
        <v>-0.14326595003725784</v>
      </c>
      <c r="Q21" s="59">
        <f t="shared" si="9"/>
        <v>-0.14326595003726084</v>
      </c>
      <c r="R21" s="39"/>
    </row>
  </sheetData>
  <mergeCells count="9">
    <mergeCell ref="A1:Q1"/>
    <mergeCell ref="J2:L2"/>
    <mergeCell ref="N2:P2"/>
    <mergeCell ref="N3:P3"/>
    <mergeCell ref="B3:D3"/>
    <mergeCell ref="J3:L3"/>
    <mergeCell ref="F3:H3"/>
    <mergeCell ref="B2:D2"/>
    <mergeCell ref="F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Example 8.1</vt:lpstr>
      <vt:lpstr>Example 8.2</vt:lpstr>
      <vt:lpstr>Example 8.3</vt:lpstr>
      <vt:lpstr>Example 8.4</vt:lpstr>
      <vt:lpstr>Example 8.5</vt:lpstr>
      <vt:lpstr>Example 8.6</vt:lpstr>
      <vt:lpstr>Example 8.7</vt:lpstr>
      <vt:lpstr>Example 8.8</vt:lpstr>
      <vt:lpstr>Example 8.9</vt:lpstr>
      <vt:lpstr>Figure 8.1</vt:lpstr>
      <vt:lpstr>Figure 8.2</vt:lpstr>
      <vt:lpstr>Example A8.1</vt:lpstr>
      <vt:lpstr>Figure A8.1</vt:lpstr>
      <vt:lpstr>'Example 8.1'!Print_Area</vt:lpstr>
      <vt:lpstr>'Example 8.2'!Print_Area</vt:lpstr>
      <vt:lpstr>'Example 8.3'!Print_Area</vt:lpstr>
      <vt:lpstr>'Example 8.4'!Print_Area</vt:lpstr>
      <vt:lpstr>'Example 8.5'!Print_Area</vt:lpstr>
      <vt:lpstr>'Example 8.8'!Print_Area</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mmarini</dc:creator>
  <cp:lastModifiedBy>Lee, Kwangwon</cp:lastModifiedBy>
  <cp:lastPrinted>2014-03-05T04:19:22Z</cp:lastPrinted>
  <dcterms:created xsi:type="dcterms:W3CDTF">2014-01-29T13:43:37Z</dcterms:created>
  <dcterms:modified xsi:type="dcterms:W3CDTF">2018-08-30T15:40:33Z</dcterms:modified>
</cp:coreProperties>
</file>